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8455" windowHeight="122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5" i="1"/>
  <c r="I40"/>
  <c r="I18"/>
  <c r="I31"/>
  <c r="I50"/>
  <c r="I42"/>
  <c r="I46"/>
  <c r="I36"/>
  <c r="I37"/>
  <c r="I35"/>
  <c r="I33" s="1"/>
  <c r="I38"/>
  <c r="I24"/>
  <c r="I23"/>
  <c r="I17"/>
  <c r="I22"/>
  <c r="I13"/>
  <c r="I28"/>
  <c r="I51"/>
  <c r="I48"/>
  <c r="I10" l="1"/>
  <c r="I54" s="1"/>
  <c r="J10"/>
</calcChain>
</file>

<file path=xl/sharedStrings.xml><?xml version="1.0" encoding="utf-8"?>
<sst xmlns="http://schemas.openxmlformats.org/spreadsheetml/2006/main" count="198" uniqueCount="120">
  <si>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</si>
  <si>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</si>
  <si>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</si>
  <si>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</si>
  <si>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</si>
  <si>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виконавця,найменування бюджетної програми/ підпрограми згідно з Типовою програмною класифікацією видатків та кредитування місцевих бюджетів</t>
  </si>
  <si>
    <t>Управління освіти виконавчого комітету Фастівської міської ради</t>
  </si>
  <si>
    <t>Виконавчий комітет Фастівської міської ради</t>
  </si>
  <si>
    <t>Відділ з питань фізичної культури і спорту виконавчого комітету Фастівської міської ради</t>
  </si>
  <si>
    <t>Управління культури, молоді і туризму виконавчого комітету Фастівської міської ради</t>
  </si>
  <si>
    <t>до рішення міської  ради</t>
  </si>
  <si>
    <t>Додаток № 6</t>
  </si>
  <si>
    <t xml:space="preserve">Секретар міської ради                                                                         </t>
  </si>
  <si>
    <t xml:space="preserve">   С.А. Ясінський</t>
  </si>
  <si>
    <t>060000</t>
  </si>
  <si>
    <t>020000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</si>
  <si>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інфрастуктури за об'єктами у 2020 році</t>
  </si>
  <si>
    <t>(код бюджету)</t>
  </si>
  <si>
    <t>0217330</t>
  </si>
  <si>
    <t>7330</t>
  </si>
  <si>
    <t>0443</t>
  </si>
  <si>
    <t>Будівництво інших об`єктів соціальної та виробничої інфраструктури комунальної власності</t>
  </si>
  <si>
    <t xml:space="preserve">Реконструкція пл. Соборної в м. Фастів Київської області </t>
  </si>
  <si>
    <t>0617321</t>
  </si>
  <si>
    <t>Будівництво освітніх установ та закладів</t>
  </si>
  <si>
    <t>Будівництво школи народної майстерності в м. Фастові Київської області на пл. Перемоги,1а</t>
  </si>
  <si>
    <t xml:space="preserve">Спорудження пам'ятного знаку Героям Небесної Сотні на розі вулиці та провулку Андрія Саєнка в м. Фастів </t>
  </si>
  <si>
    <t>Реконструкція каналізаційних  очисних споруд КП ФМР "Фастівводоканал", м.Фастів Київської області (співфінансування НЕФКО)</t>
  </si>
  <si>
    <t>Загальна тривалість будівництва (рік початку і завершення)</t>
  </si>
  <si>
    <t>Загальна вартість будівництва, 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</si>
  <si>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</si>
  <si>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</si>
  <si>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 %</t>
  </si>
  <si>
    <t>Капітальний ремонт приміщень 1-го поверху адміністративної будівлі під Центр надання адміністративних послуг, пл. Соборна, 1, м. Фастів, Київська обл.</t>
  </si>
  <si>
    <t>Білірубінометр для немовлят та придбання неонатального монітору для новонароджених фастівчан</t>
  </si>
  <si>
    <t>Капремонт житлового фонду та прибудинкових територій</t>
  </si>
  <si>
    <t>Виготовлення ПКД та капітальний ремонт доріг</t>
  </si>
  <si>
    <t>Внески до статутного капіталу КП ФМР "Фастів-благоустрій"</t>
  </si>
  <si>
    <t>0217670</t>
  </si>
  <si>
    <t>7670</t>
  </si>
  <si>
    <t>0490</t>
  </si>
  <si>
    <t>Внески до статутного капіталу суб`єктів господарювання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</si>
  <si>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</si>
  <si>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</si>
  <si>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</si>
  <si>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</si>
  <si>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</si>
  <si>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 (за  рахунок субвенції)</t>
  </si>
  <si>
    <t>Капітальний ремонт з утеплення стін,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 (НЕФКО)</t>
  </si>
  <si>
    <t>Капітальний ремонт з утеплення стін,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 (співфінансування)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</si>
  <si>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</si>
  <si>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</si>
  <si>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</si>
  <si>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</si>
  <si>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</si>
  <si>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</si>
  <si>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</si>
  <si>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Придбання обладнання та предметів довгострокового користування згідно проекту громадського бюджету "Фастівмультфільм"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</si>
  <si>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</si>
  <si>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</si>
  <si>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</si>
  <si>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</si>
  <si>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спортивних майданчиків</t>
  </si>
  <si>
    <t>Придбання дитячих майданчиків</t>
  </si>
  <si>
    <t>1115041</t>
  </si>
  <si>
    <t>5041</t>
  </si>
  <si>
    <t>0810</t>
  </si>
  <si>
    <t>Утримання та фінансова підтримка спортивних споруд</t>
  </si>
  <si>
    <t>Придбання медичного обладнання</t>
  </si>
  <si>
    <t>0217322</t>
  </si>
  <si>
    <t>Будівництво медичних установ та закладів</t>
  </si>
  <si>
    <t>Реконструкція "головного лікувального корпусу" КНП Фастівської міської ради "Фастівський міський Центр первинної медичної (медико-санітарної) допомоги" по вул. Київська, 57 в м. Фастів Київської області</t>
  </si>
  <si>
    <t>Капітальний ремонт приміщення  молодіжного центру за адресою вул. Шевченка, 1, прим. 1а в м. Фастові Київської обл.</t>
  </si>
  <si>
    <t>Реконструкція каналізаційних  очисних споруд КП ФМР "Фастівводоканал", м.Фастів Київської області (НЕФКО)</t>
  </si>
  <si>
    <t>Капітальний ремонт Палацу культури за адресою пл. Перемоги,1 в м. Фастів Київської області</t>
  </si>
  <si>
    <t>Будівництво установ та закладів культури</t>
  </si>
  <si>
    <t>Будівництво установ та закладів соціальної сфери</t>
  </si>
  <si>
    <t>0217310</t>
  </si>
  <si>
    <t>Надання загальної середньої освіти закладами загальної середньої освіти (у тому числі з дошкільними підрозділами (віділеннями, групами))</t>
  </si>
  <si>
    <t>Будівництво об`єктів житлово-комунального  господарства</t>
  </si>
  <si>
    <t>Фінансове управління виконавчого комітету Фастівської міської ради</t>
  </si>
  <si>
    <t>Субвенція з МБ ДБ  на виконання програм соціально-економічного розвитку регіонів</t>
  </si>
  <si>
    <t>0180</t>
  </si>
  <si>
    <t>Субвенція в державний бюджет на виконання програм соціально-економічного розвитку (на придбання автомобіля для Фастівського відділення поліції)</t>
  </si>
  <si>
    <t>0217461</t>
  </si>
  <si>
    <t>Капітальний ремонт тротуару по вул. Соборній в м. Фастові Київської області</t>
  </si>
  <si>
    <t>0217370</t>
  </si>
  <si>
    <t>Реалізація інших заходів щодо соціально-економічного розвитку територій</t>
  </si>
  <si>
    <t>0456</t>
  </si>
  <si>
    <t>Утримання та розвиток автомобільних доріг та дорожньої інфраструктури  за рахунок коштів міського бюджету</t>
  </si>
  <si>
    <t>Спорудження скульптури "Лелеки" та барельєфу в ході реконструкції площі Соборної в м. Фастів Київської області</t>
  </si>
  <si>
    <t>Видатки на виконання заходів Програми відшкодування частини суми кредиту залученого ОСББ на впровадження заходів енергозбереження та термомодернізації багатоквартирних будинків в м. Фастові на 2020-2021 роки</t>
  </si>
  <si>
    <t>Внески до статутного капіталу КП ФМР "Фастівводоканал"</t>
  </si>
  <si>
    <t>Будівництво регульованого пішоходного переходу визивної дії навпроти будинку 40-а вул. Соборна в м. Фастів Київської області</t>
  </si>
  <si>
    <t>0210160</t>
  </si>
  <si>
    <t>0217350</t>
  </si>
  <si>
    <t>Розроблення схем планування та забудови територій (містобудівної документації)</t>
  </si>
  <si>
    <t>Проектно-вишукувальні роботи: дострокове внесення змін до генерального плану м. Фастів Київської області</t>
  </si>
  <si>
    <t>0216030</t>
  </si>
  <si>
    <t>0620</t>
  </si>
  <si>
    <t>Організація благоустрою населених пунктів</t>
  </si>
  <si>
    <t>Придбання зелених насаджень</t>
  </si>
  <si>
    <t>0617325</t>
  </si>
  <si>
    <t>Капітальний ремонт даху (ПКД)</t>
  </si>
  <si>
    <t>Будівництво споруд, установ та закладів фізичної культури і спорту</t>
  </si>
  <si>
    <t>1014040</t>
  </si>
  <si>
    <t>4040</t>
  </si>
  <si>
    <t>0824</t>
  </si>
  <si>
    <t>Забезпечення діяльності музеїв і виставок</t>
  </si>
  <si>
    <t xml:space="preserve">Придбання обладнання та предметів довгострокового користування </t>
  </si>
  <si>
    <t>1014081</t>
  </si>
  <si>
    <t>4081</t>
  </si>
  <si>
    <t>0829</t>
  </si>
  <si>
    <t>Забезпечення діяльності інших закладів в галузі культури та мистецтва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</si>
  <si>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</si>
  <si>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</si>
  <si>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0111</t>
  </si>
  <si>
    <t>Виготовлення ПКД та проведення монтажу протипожежної сигналізації амбулаторії  за адресою вул. Київська, 57</t>
  </si>
  <si>
    <t>Найменування об’єкта будівництва/вид будівельних робіт, у тому числі проектні роботи</t>
  </si>
  <si>
    <t>від 24.03.2020 року № 1-LXXIII-VII</t>
  </si>
</sst>
</file>

<file path=xl/styles.xml><?xml version="1.0" encoding="utf-8"?>
<styleSheet xmlns="http://schemas.openxmlformats.org/spreadsheetml/2006/main">
  <numFmts count="4">
    <numFmt numFmtId="164" formatCode="_-* #,##0.00_₴_-;\-* #,##0.00_₴_-;_-* &quot;-&quot;??_₴_-;_-@_-"/>
    <numFmt numFmtId="165" formatCode="_-* #,##0.00\ _₴_-;\-* #,##0.00\ _₴_-;_-* &quot;-&quot;??\ _₴_-;_-@_-"/>
    <numFmt numFmtId="166" formatCode="_-* #,##0.00_р_._-;\-* #,##0.00_р_._-;_-* &quot;-&quot;??_р_._-;_-@_-"/>
    <numFmt numFmtId="167" formatCode="#,##0.00_ ;\-#,##0.00\ "/>
  </numFmts>
  <fonts count="12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166" fontId="2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165" fontId="8" fillId="3" borderId="1" xfId="1" applyFont="1" applyFill="1" applyBorder="1" applyAlignment="1">
      <alignment horizontal="center" vertical="top" wrapText="1"/>
    </xf>
    <xf numFmtId="0" fontId="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165" fontId="8" fillId="0" borderId="1" xfId="1" applyFont="1" applyFill="1" applyBorder="1" applyAlignment="1">
      <alignment horizontal="center" vertical="top" wrapText="1"/>
    </xf>
    <xf numFmtId="4" fontId="9" fillId="0" borderId="1" xfId="0" applyNumberFormat="1" applyFont="1" applyBorder="1"/>
    <xf numFmtId="0" fontId="7" fillId="0" borderId="0" xfId="0" applyFont="1" applyFill="1"/>
    <xf numFmtId="0" fontId="9" fillId="0" borderId="1" xfId="0" quotePrefix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1" applyFont="1" applyBorder="1" applyAlignment="1">
      <alignment horizontal="center" vertical="top" wrapText="1"/>
    </xf>
    <xf numFmtId="165" fontId="9" fillId="0" borderId="1" xfId="1" applyFont="1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wrapText="1"/>
    </xf>
    <xf numFmtId="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/>
    <xf numFmtId="0" fontId="8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/>
    <xf numFmtId="4" fontId="8" fillId="3" borderId="1" xfId="0" applyNumberFormat="1" applyFont="1" applyFill="1" applyBorder="1"/>
    <xf numFmtId="0" fontId="8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4" fontId="9" fillId="0" borderId="1" xfId="0" applyNumberFormat="1" applyFont="1" applyFill="1" applyBorder="1"/>
    <xf numFmtId="167" fontId="9" fillId="0" borderId="1" xfId="1" applyNumberFormat="1" applyFont="1" applyBorder="1" applyAlignment="1">
      <alignment horizontal="right"/>
    </xf>
    <xf numFmtId="0" fontId="8" fillId="3" borderId="2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167" fontId="9" fillId="0" borderId="1" xfId="1" applyNumberFormat="1" applyFont="1" applyBorder="1"/>
    <xf numFmtId="0" fontId="9" fillId="4" borderId="1" xfId="0" applyFont="1" applyFill="1" applyBorder="1" applyAlignment="1">
      <alignment horizontal="center" vertical="top" wrapText="1"/>
    </xf>
    <xf numFmtId="164" fontId="9" fillId="4" borderId="1" xfId="0" applyNumberFormat="1" applyFont="1" applyFill="1" applyBorder="1"/>
    <xf numFmtId="0" fontId="9" fillId="4" borderId="1" xfId="0" applyFont="1" applyFill="1" applyBorder="1"/>
    <xf numFmtId="0" fontId="7" fillId="0" borderId="0" xfId="3" applyFont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2" fontId="10" fillId="0" borderId="1" xfId="0" quotePrefix="1" applyNumberFormat="1" applyFont="1" applyBorder="1" applyAlignment="1">
      <alignment horizontal="center" vertical="center" wrapText="1"/>
    </xf>
    <xf numFmtId="2" fontId="10" fillId="0" borderId="1" xfId="0" quotePrefix="1" applyNumberFormat="1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165" fontId="11" fillId="0" borderId="1" xfId="1" applyFont="1" applyFill="1" applyBorder="1" applyAlignment="1">
      <alignment horizontal="center" vertical="top" wrapText="1"/>
    </xf>
    <xf numFmtId="4" fontId="10" fillId="0" borderId="1" xfId="0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5">
    <cellStyle name="Звичайний 2" xfId="2"/>
    <cellStyle name="Обычный" xfId="0" builtinId="0"/>
    <cellStyle name="Обычный 2" xfId="3"/>
    <cellStyle name="Финансовый" xfId="1" builtinId="3"/>
    <cellStyle name="Фінансовий 2" xfId="4"/>
  </cellStyles>
  <dxfs count="0"/>
  <tableStyles count="0" defaultTableStyle="TableStyleMedium9" defaultPivotStyle="PivotStyleLight16"/>
  <colors>
    <mruColors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topLeftCell="A47" zoomScale="85" zoomScaleNormal="85" workbookViewId="0">
      <selection activeCell="A15" sqref="A15:I15"/>
    </sheetView>
  </sheetViews>
  <sheetFormatPr defaultRowHeight="15.75"/>
  <cols>
    <col min="1" max="2" width="17.28515625" style="1" customWidth="1"/>
    <col min="3" max="3" width="18" style="1" customWidth="1"/>
    <col min="4" max="4" width="67.28515625" style="1" customWidth="1"/>
    <col min="5" max="5" width="92.85546875" style="1" customWidth="1"/>
    <col min="6" max="6" width="17.28515625" style="1" customWidth="1"/>
    <col min="7" max="7" width="14" style="1" customWidth="1"/>
    <col min="8" max="8" width="20.42578125" style="1" customWidth="1"/>
    <col min="9" max="9" width="26" style="1" customWidth="1"/>
    <col min="10" max="10" width="17.28515625" style="1" customWidth="1"/>
    <col min="11" max="16384" width="9.140625" style="1"/>
  </cols>
  <sheetData>
    <row r="1" spans="1:10">
      <c r="I1" s="2" t="s">
        <v>11</v>
      </c>
    </row>
    <row r="2" spans="1:10">
      <c r="A2" s="2"/>
      <c r="I2" s="3" t="s">
        <v>10</v>
      </c>
    </row>
    <row r="3" spans="1:10">
      <c r="A3" s="2"/>
      <c r="I3" s="3" t="s">
        <v>119</v>
      </c>
    </row>
    <row r="4" spans="1:10" ht="37.5" customHeight="1">
      <c r="A4" s="68" t="s">
        <v>16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7.25" customHeight="1">
      <c r="A5" s="71">
        <v>10210100000</v>
      </c>
      <c r="B5" s="71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70" t="s">
        <v>17</v>
      </c>
      <c r="B6" s="70"/>
      <c r="C6" s="4"/>
      <c r="D6" s="4"/>
      <c r="E6" s="4"/>
      <c r="F6" s="4"/>
      <c r="G6" s="4"/>
      <c r="H6" s="4"/>
      <c r="I6" s="4"/>
      <c r="J6" s="4"/>
    </row>
    <row r="7" spans="1:10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17.75" customHeight="1">
      <c r="A8" s="5" t="s">
        <v>2</v>
      </c>
      <c r="B8" s="5" t="s">
        <v>3</v>
      </c>
      <c r="C8" s="5" t="s">
        <v>4</v>
      </c>
      <c r="D8" s="5" t="s">
        <v>5</v>
      </c>
      <c r="E8" s="5" t="s">
        <v>118</v>
      </c>
      <c r="F8" s="5" t="s">
        <v>28</v>
      </c>
      <c r="G8" s="5" t="s">
        <v>29</v>
      </c>
      <c r="H8" s="5" t="s">
        <v>30</v>
      </c>
      <c r="I8" s="5" t="s">
        <v>31</v>
      </c>
      <c r="J8" s="5" t="s">
        <v>32</v>
      </c>
    </row>
    <row r="9" spans="1:10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s="10" customFormat="1" ht="29.25" customHeight="1">
      <c r="A10" s="7" t="s">
        <v>15</v>
      </c>
      <c r="B10" s="8"/>
      <c r="C10" s="8"/>
      <c r="D10" s="8" t="s">
        <v>7</v>
      </c>
      <c r="E10" s="8"/>
      <c r="F10" s="8"/>
      <c r="G10" s="9"/>
      <c r="H10" s="9"/>
      <c r="I10" s="9">
        <f>SUM(I11:I32)</f>
        <v>62120720</v>
      </c>
      <c r="J10" s="9">
        <f>SUM(J24:J25)</f>
        <v>0</v>
      </c>
    </row>
    <row r="11" spans="1:10" s="17" customFormat="1" ht="60" customHeight="1">
      <c r="A11" s="11" t="s">
        <v>94</v>
      </c>
      <c r="B11" s="11" t="s">
        <v>115</v>
      </c>
      <c r="C11" s="11" t="s">
        <v>116</v>
      </c>
      <c r="D11" s="12" t="s">
        <v>114</v>
      </c>
      <c r="E11" s="13" t="s">
        <v>46</v>
      </c>
      <c r="F11" s="14"/>
      <c r="G11" s="15"/>
      <c r="H11" s="15"/>
      <c r="I11" s="16">
        <v>95000</v>
      </c>
      <c r="J11" s="15"/>
    </row>
    <row r="12" spans="1:10" s="17" customFormat="1" ht="57.75" customHeight="1">
      <c r="A12" s="18" t="s">
        <v>42</v>
      </c>
      <c r="B12" s="18" t="s">
        <v>43</v>
      </c>
      <c r="C12" s="19" t="s">
        <v>44</v>
      </c>
      <c r="D12" s="12" t="s">
        <v>45</v>
      </c>
      <c r="E12" s="13" t="s">
        <v>34</v>
      </c>
      <c r="F12" s="14"/>
      <c r="G12" s="15"/>
      <c r="H12" s="15"/>
      <c r="I12" s="16">
        <v>150000</v>
      </c>
      <c r="J12" s="15"/>
    </row>
    <row r="13" spans="1:10" s="17" customFormat="1" ht="57.75" customHeight="1">
      <c r="A13" s="18" t="s">
        <v>42</v>
      </c>
      <c r="B13" s="18" t="s">
        <v>43</v>
      </c>
      <c r="C13" s="19" t="s">
        <v>44</v>
      </c>
      <c r="D13" s="12" t="s">
        <v>45</v>
      </c>
      <c r="E13" s="20" t="s">
        <v>68</v>
      </c>
      <c r="F13" s="14"/>
      <c r="G13" s="15"/>
      <c r="H13" s="15"/>
      <c r="I13" s="16">
        <f>1370000-24154</f>
        <v>1345846</v>
      </c>
      <c r="J13" s="15"/>
    </row>
    <row r="14" spans="1:10" s="17" customFormat="1" ht="57.75" customHeight="1">
      <c r="A14" s="18" t="s">
        <v>42</v>
      </c>
      <c r="B14" s="18" t="s">
        <v>43</v>
      </c>
      <c r="C14" s="19" t="s">
        <v>44</v>
      </c>
      <c r="D14" s="12" t="s">
        <v>45</v>
      </c>
      <c r="E14" s="20" t="s">
        <v>117</v>
      </c>
      <c r="F14" s="14"/>
      <c r="G14" s="15"/>
      <c r="H14" s="15"/>
      <c r="I14" s="16">
        <v>24154</v>
      </c>
      <c r="J14" s="15"/>
    </row>
    <row r="15" spans="1:10" s="17" customFormat="1" ht="57.75" customHeight="1">
      <c r="A15" s="61" t="s">
        <v>42</v>
      </c>
      <c r="B15" s="61" t="s">
        <v>43</v>
      </c>
      <c r="C15" s="62" t="s">
        <v>44</v>
      </c>
      <c r="D15" s="63" t="s">
        <v>45</v>
      </c>
      <c r="E15" s="64" t="s">
        <v>46</v>
      </c>
      <c r="F15" s="65"/>
      <c r="G15" s="66"/>
      <c r="H15" s="66"/>
      <c r="I15" s="67">
        <f>150000+1100000</f>
        <v>1250000</v>
      </c>
      <c r="J15" s="15"/>
    </row>
    <row r="16" spans="1:10" s="17" customFormat="1" ht="28.5" customHeight="1">
      <c r="A16" s="18" t="s">
        <v>98</v>
      </c>
      <c r="B16" s="18">
        <v>6030</v>
      </c>
      <c r="C16" s="11" t="s">
        <v>99</v>
      </c>
      <c r="D16" s="21" t="s">
        <v>100</v>
      </c>
      <c r="E16" s="20" t="s">
        <v>101</v>
      </c>
      <c r="F16" s="14"/>
      <c r="G16" s="15"/>
      <c r="H16" s="15"/>
      <c r="I16" s="16">
        <v>183000</v>
      </c>
      <c r="J16" s="15"/>
    </row>
    <row r="17" spans="1:10" s="17" customFormat="1" ht="41.25" customHeight="1">
      <c r="A17" s="11" t="s">
        <v>77</v>
      </c>
      <c r="B17" s="22">
        <v>7310</v>
      </c>
      <c r="C17" s="23" t="s">
        <v>20</v>
      </c>
      <c r="D17" s="24" t="s">
        <v>79</v>
      </c>
      <c r="E17" s="20" t="s">
        <v>35</v>
      </c>
      <c r="F17" s="14"/>
      <c r="G17" s="15"/>
      <c r="H17" s="15"/>
      <c r="I17" s="16">
        <f>900000+100000</f>
        <v>1000000</v>
      </c>
      <c r="J17" s="15"/>
    </row>
    <row r="18" spans="1:10" ht="42" customHeight="1">
      <c r="A18" s="25" t="s">
        <v>77</v>
      </c>
      <c r="B18" s="22">
        <v>7310</v>
      </c>
      <c r="C18" s="23" t="s">
        <v>20</v>
      </c>
      <c r="D18" s="24" t="s">
        <v>79</v>
      </c>
      <c r="E18" s="26" t="s">
        <v>27</v>
      </c>
      <c r="F18" s="27"/>
      <c r="G18" s="28"/>
      <c r="H18" s="28"/>
      <c r="I18" s="29">
        <f>1799000+1300000-1040000</f>
        <v>2059000</v>
      </c>
      <c r="J18" s="28"/>
    </row>
    <row r="19" spans="1:10" ht="42" customHeight="1">
      <c r="A19" s="25" t="s">
        <v>77</v>
      </c>
      <c r="B19" s="22">
        <v>7310</v>
      </c>
      <c r="C19" s="23" t="s">
        <v>20</v>
      </c>
      <c r="D19" s="24" t="s">
        <v>79</v>
      </c>
      <c r="E19" s="26" t="s">
        <v>73</v>
      </c>
      <c r="F19" s="30"/>
      <c r="G19" s="28"/>
      <c r="H19" s="28"/>
      <c r="I19" s="29">
        <v>23700000</v>
      </c>
      <c r="J19" s="28"/>
    </row>
    <row r="20" spans="1:10" ht="61.5" customHeight="1">
      <c r="A20" s="25" t="s">
        <v>77</v>
      </c>
      <c r="B20" s="22">
        <v>7310</v>
      </c>
      <c r="C20" s="23" t="s">
        <v>20</v>
      </c>
      <c r="D20" s="24" t="s">
        <v>79</v>
      </c>
      <c r="E20" s="31" t="s">
        <v>91</v>
      </c>
      <c r="F20" s="30"/>
      <c r="G20" s="28"/>
      <c r="H20" s="28"/>
      <c r="I20" s="29">
        <v>200000</v>
      </c>
      <c r="J20" s="28"/>
    </row>
    <row r="21" spans="1:10" ht="61.5" customHeight="1">
      <c r="A21" s="25" t="s">
        <v>23</v>
      </c>
      <c r="B21" s="22">
        <v>7321</v>
      </c>
      <c r="C21" s="23" t="s">
        <v>20</v>
      </c>
      <c r="D21" s="24" t="s">
        <v>24</v>
      </c>
      <c r="E21" s="45" t="s">
        <v>25</v>
      </c>
      <c r="F21" s="30"/>
      <c r="G21" s="28"/>
      <c r="H21" s="28"/>
      <c r="I21" s="29">
        <v>11000000</v>
      </c>
      <c r="J21" s="28"/>
    </row>
    <row r="22" spans="1:10" s="17" customFormat="1" ht="55.5" hidden="1" customHeight="1">
      <c r="A22" s="32" t="s">
        <v>69</v>
      </c>
      <c r="B22" s="33">
        <v>7322</v>
      </c>
      <c r="C22" s="32" t="s">
        <v>20</v>
      </c>
      <c r="D22" s="34" t="s">
        <v>70</v>
      </c>
      <c r="E22" s="35" t="s">
        <v>71</v>
      </c>
      <c r="F22" s="14"/>
      <c r="G22" s="15"/>
      <c r="H22" s="15"/>
      <c r="I22" s="16">
        <f>2348800-2348800</f>
        <v>0</v>
      </c>
      <c r="J22" s="15"/>
    </row>
    <row r="23" spans="1:10" s="17" customFormat="1" ht="45.75" customHeight="1">
      <c r="A23" s="11" t="s">
        <v>18</v>
      </c>
      <c r="B23" s="22" t="s">
        <v>19</v>
      </c>
      <c r="C23" s="23" t="s">
        <v>20</v>
      </c>
      <c r="D23" s="24" t="s">
        <v>21</v>
      </c>
      <c r="E23" s="13" t="s">
        <v>33</v>
      </c>
      <c r="F23" s="14"/>
      <c r="G23" s="15"/>
      <c r="H23" s="15"/>
      <c r="I23" s="16">
        <f>2500000+700000</f>
        <v>3200000</v>
      </c>
      <c r="J23" s="15"/>
    </row>
    <row r="24" spans="1:10" ht="39.75" customHeight="1">
      <c r="A24" s="22" t="s">
        <v>18</v>
      </c>
      <c r="B24" s="22" t="s">
        <v>19</v>
      </c>
      <c r="C24" s="23" t="s">
        <v>20</v>
      </c>
      <c r="D24" s="24" t="s">
        <v>21</v>
      </c>
      <c r="E24" s="36" t="s">
        <v>22</v>
      </c>
      <c r="F24" s="27"/>
      <c r="G24" s="28"/>
      <c r="H24" s="28"/>
      <c r="I24" s="29">
        <f>7000000+232000</f>
        <v>7232000</v>
      </c>
      <c r="J24" s="28"/>
    </row>
    <row r="25" spans="1:10" ht="39.75" customHeight="1">
      <c r="A25" s="22" t="s">
        <v>18</v>
      </c>
      <c r="B25" s="22" t="s">
        <v>19</v>
      </c>
      <c r="C25" s="23" t="s">
        <v>20</v>
      </c>
      <c r="D25" s="24" t="s">
        <v>21</v>
      </c>
      <c r="E25" s="26" t="s">
        <v>26</v>
      </c>
      <c r="F25" s="27"/>
      <c r="G25" s="28"/>
      <c r="H25" s="28"/>
      <c r="I25" s="29">
        <v>800000</v>
      </c>
      <c r="J25" s="28"/>
    </row>
    <row r="26" spans="1:10" ht="39.75" customHeight="1">
      <c r="A26" s="25" t="s">
        <v>95</v>
      </c>
      <c r="B26" s="22">
        <v>7350</v>
      </c>
      <c r="C26" s="23" t="s">
        <v>20</v>
      </c>
      <c r="D26" s="37" t="s">
        <v>96</v>
      </c>
      <c r="E26" s="26" t="s">
        <v>97</v>
      </c>
      <c r="F26" s="30"/>
      <c r="G26" s="28"/>
      <c r="H26" s="28"/>
      <c r="I26" s="29">
        <v>134000</v>
      </c>
      <c r="J26" s="28"/>
    </row>
    <row r="27" spans="1:10" ht="39.75" customHeight="1">
      <c r="A27" s="22" t="s">
        <v>86</v>
      </c>
      <c r="B27" s="22">
        <v>7370</v>
      </c>
      <c r="C27" s="25" t="s">
        <v>40</v>
      </c>
      <c r="D27" s="37" t="s">
        <v>87</v>
      </c>
      <c r="E27" s="26" t="s">
        <v>90</v>
      </c>
      <c r="F27" s="30"/>
      <c r="G27" s="28"/>
      <c r="H27" s="28"/>
      <c r="I27" s="29">
        <v>660400</v>
      </c>
      <c r="J27" s="28"/>
    </row>
    <row r="28" spans="1:10" ht="39.75" customHeight="1">
      <c r="A28" s="11" t="s">
        <v>84</v>
      </c>
      <c r="B28" s="22">
        <v>7461</v>
      </c>
      <c r="C28" s="25" t="s">
        <v>88</v>
      </c>
      <c r="D28" s="24" t="s">
        <v>89</v>
      </c>
      <c r="E28" s="38" t="s">
        <v>36</v>
      </c>
      <c r="F28" s="30"/>
      <c r="G28" s="28"/>
      <c r="H28" s="28"/>
      <c r="I28" s="16">
        <f>5000000+200000</f>
        <v>5200000</v>
      </c>
      <c r="J28" s="28"/>
    </row>
    <row r="29" spans="1:10" ht="39.75" customHeight="1">
      <c r="A29" s="11" t="s">
        <v>84</v>
      </c>
      <c r="B29" s="22">
        <v>7461</v>
      </c>
      <c r="C29" s="25" t="s">
        <v>88</v>
      </c>
      <c r="D29" s="24" t="s">
        <v>89</v>
      </c>
      <c r="E29" s="38" t="s">
        <v>85</v>
      </c>
      <c r="F29" s="30"/>
      <c r="G29" s="28"/>
      <c r="H29" s="28"/>
      <c r="I29" s="16">
        <v>1229820</v>
      </c>
      <c r="J29" s="28"/>
    </row>
    <row r="30" spans="1:10" ht="39.75" customHeight="1">
      <c r="A30" s="11" t="s">
        <v>84</v>
      </c>
      <c r="B30" s="22">
        <v>7461</v>
      </c>
      <c r="C30" s="25" t="s">
        <v>88</v>
      </c>
      <c r="D30" s="24" t="s">
        <v>89</v>
      </c>
      <c r="E30" s="38" t="s">
        <v>93</v>
      </c>
      <c r="F30" s="30"/>
      <c r="G30" s="28"/>
      <c r="H30" s="28"/>
      <c r="I30" s="16">
        <v>199000</v>
      </c>
      <c r="J30" s="28"/>
    </row>
    <row r="31" spans="1:10" ht="27.75" customHeight="1">
      <c r="A31" s="18" t="s">
        <v>38</v>
      </c>
      <c r="B31" s="18" t="s">
        <v>39</v>
      </c>
      <c r="C31" s="19" t="s">
        <v>40</v>
      </c>
      <c r="D31" s="12" t="s">
        <v>41</v>
      </c>
      <c r="E31" s="38" t="s">
        <v>37</v>
      </c>
      <c r="F31" s="30"/>
      <c r="G31" s="28"/>
      <c r="H31" s="28"/>
      <c r="I31" s="16">
        <f>1688500-100000+900000-500000</f>
        <v>1988500</v>
      </c>
      <c r="J31" s="28"/>
    </row>
    <row r="32" spans="1:10" ht="27.75" customHeight="1">
      <c r="A32" s="18" t="s">
        <v>38</v>
      </c>
      <c r="B32" s="18" t="s">
        <v>39</v>
      </c>
      <c r="C32" s="19" t="s">
        <v>40</v>
      </c>
      <c r="D32" s="12" t="s">
        <v>41</v>
      </c>
      <c r="E32" s="38" t="s">
        <v>92</v>
      </c>
      <c r="F32" s="30"/>
      <c r="G32" s="28"/>
      <c r="H32" s="28"/>
      <c r="I32" s="16">
        <v>470000</v>
      </c>
      <c r="J32" s="28"/>
    </row>
    <row r="33" spans="1:10" ht="45" customHeight="1">
      <c r="A33" s="7" t="s">
        <v>14</v>
      </c>
      <c r="B33" s="8"/>
      <c r="C33" s="8"/>
      <c r="D33" s="39" t="s">
        <v>6</v>
      </c>
      <c r="E33" s="8"/>
      <c r="F33" s="40"/>
      <c r="G33" s="41"/>
      <c r="H33" s="41"/>
      <c r="I33" s="42">
        <f>SUM(I34:I41)</f>
        <v>6381284.9799999995</v>
      </c>
      <c r="J33" s="43"/>
    </row>
    <row r="34" spans="1:10" ht="21" customHeight="1">
      <c r="A34" s="18" t="s">
        <v>50</v>
      </c>
      <c r="B34" s="18" t="s">
        <v>51</v>
      </c>
      <c r="C34" s="19" t="s">
        <v>52</v>
      </c>
      <c r="D34" s="12" t="s">
        <v>53</v>
      </c>
      <c r="E34" s="13" t="s">
        <v>46</v>
      </c>
      <c r="F34" s="27"/>
      <c r="G34" s="28"/>
      <c r="H34" s="28"/>
      <c r="I34" s="16">
        <v>20000</v>
      </c>
      <c r="J34" s="27"/>
    </row>
    <row r="35" spans="1:10" ht="34.5" customHeight="1">
      <c r="A35" s="18" t="s">
        <v>50</v>
      </c>
      <c r="B35" s="18" t="s">
        <v>51</v>
      </c>
      <c r="C35" s="19" t="s">
        <v>52</v>
      </c>
      <c r="D35" s="12" t="s">
        <v>53</v>
      </c>
      <c r="E35" s="13" t="s">
        <v>47</v>
      </c>
      <c r="F35" s="27"/>
      <c r="G35" s="28"/>
      <c r="H35" s="28"/>
      <c r="I35" s="16">
        <f>32500+25396.24</f>
        <v>57896.240000000005</v>
      </c>
      <c r="J35" s="27"/>
    </row>
    <row r="36" spans="1:10" ht="56.25" customHeight="1">
      <c r="A36" s="18" t="s">
        <v>54</v>
      </c>
      <c r="B36" s="18" t="s">
        <v>55</v>
      </c>
      <c r="C36" s="19" t="s">
        <v>56</v>
      </c>
      <c r="D36" s="12" t="s">
        <v>78</v>
      </c>
      <c r="E36" s="20" t="s">
        <v>46</v>
      </c>
      <c r="F36" s="27"/>
      <c r="G36" s="28"/>
      <c r="H36" s="28"/>
      <c r="I36" s="16">
        <f>200000+250000</f>
        <v>450000</v>
      </c>
      <c r="J36" s="27"/>
    </row>
    <row r="37" spans="1:10" ht="56.25" customHeight="1">
      <c r="A37" s="18" t="s">
        <v>54</v>
      </c>
      <c r="B37" s="18" t="s">
        <v>55</v>
      </c>
      <c r="C37" s="19" t="s">
        <v>56</v>
      </c>
      <c r="D37" s="12" t="s">
        <v>78</v>
      </c>
      <c r="E37" s="20" t="s">
        <v>47</v>
      </c>
      <c r="F37" s="27"/>
      <c r="G37" s="28"/>
      <c r="H37" s="28"/>
      <c r="I37" s="16">
        <f>161103+58446.73</f>
        <v>219549.73</v>
      </c>
      <c r="J37" s="27"/>
    </row>
    <row r="38" spans="1:10" ht="78.75" customHeight="1">
      <c r="A38" s="25" t="s">
        <v>23</v>
      </c>
      <c r="B38" s="22">
        <v>7321</v>
      </c>
      <c r="C38" s="23" t="s">
        <v>20</v>
      </c>
      <c r="D38" s="21" t="s">
        <v>24</v>
      </c>
      <c r="E38" s="44" t="s">
        <v>48</v>
      </c>
      <c r="F38" s="27"/>
      <c r="G38" s="28"/>
      <c r="H38" s="28"/>
      <c r="I38" s="16">
        <f>934757+2411297.01</f>
        <v>3346054.01</v>
      </c>
      <c r="J38" s="27"/>
    </row>
    <row r="39" spans="1:10" ht="96" customHeight="1">
      <c r="A39" s="25" t="s">
        <v>23</v>
      </c>
      <c r="B39" s="22">
        <v>7321</v>
      </c>
      <c r="C39" s="23" t="s">
        <v>20</v>
      </c>
      <c r="D39" s="21" t="s">
        <v>24</v>
      </c>
      <c r="E39" s="44" t="s">
        <v>49</v>
      </c>
      <c r="F39" s="27"/>
      <c r="G39" s="28"/>
      <c r="H39" s="28"/>
      <c r="I39" s="16">
        <v>2137785</v>
      </c>
      <c r="J39" s="27"/>
    </row>
    <row r="40" spans="1:10" ht="38.25" hidden="1" customHeight="1">
      <c r="A40" s="25" t="s">
        <v>23</v>
      </c>
      <c r="B40" s="22">
        <v>7321</v>
      </c>
      <c r="C40" s="23" t="s">
        <v>20</v>
      </c>
      <c r="D40" s="24" t="s">
        <v>24</v>
      </c>
      <c r="E40" s="45" t="s">
        <v>25</v>
      </c>
      <c r="F40" s="27"/>
      <c r="G40" s="28"/>
      <c r="H40" s="28"/>
      <c r="I40" s="29">
        <f>1451520-1451520</f>
        <v>0</v>
      </c>
      <c r="J40" s="46"/>
    </row>
    <row r="41" spans="1:10" ht="38.25" customHeight="1">
      <c r="A41" s="25" t="s">
        <v>102</v>
      </c>
      <c r="B41" s="22">
        <v>7325</v>
      </c>
      <c r="C41" s="23" t="s">
        <v>20</v>
      </c>
      <c r="D41" s="24" t="s">
        <v>104</v>
      </c>
      <c r="E41" s="45" t="s">
        <v>103</v>
      </c>
      <c r="F41" s="30"/>
      <c r="G41" s="28"/>
      <c r="H41" s="28"/>
      <c r="I41" s="29">
        <v>150000</v>
      </c>
      <c r="J41" s="46"/>
    </row>
    <row r="42" spans="1:10" ht="42" customHeight="1">
      <c r="A42" s="47">
        <v>1000000</v>
      </c>
      <c r="B42" s="8"/>
      <c r="C42" s="8"/>
      <c r="D42" s="8" t="s">
        <v>9</v>
      </c>
      <c r="E42" s="8"/>
      <c r="F42" s="40"/>
      <c r="G42" s="48"/>
      <c r="H42" s="48"/>
      <c r="I42" s="49">
        <f>SUM(I43:I47)</f>
        <v>1082665</v>
      </c>
      <c r="J42" s="48"/>
    </row>
    <row r="43" spans="1:10" ht="24" customHeight="1">
      <c r="A43" s="18" t="s">
        <v>105</v>
      </c>
      <c r="B43" s="18" t="s">
        <v>106</v>
      </c>
      <c r="C43" s="19" t="s">
        <v>107</v>
      </c>
      <c r="D43" s="12" t="s">
        <v>108</v>
      </c>
      <c r="E43" s="13" t="s">
        <v>109</v>
      </c>
      <c r="F43" s="46"/>
      <c r="G43" s="46"/>
      <c r="H43" s="46"/>
      <c r="I43" s="16">
        <v>9100</v>
      </c>
      <c r="J43" s="46"/>
    </row>
    <row r="44" spans="1:10" ht="43.5" customHeight="1">
      <c r="A44" s="18" t="s">
        <v>58</v>
      </c>
      <c r="B44" s="18" t="s">
        <v>59</v>
      </c>
      <c r="C44" s="19" t="s">
        <v>60</v>
      </c>
      <c r="D44" s="12" t="s">
        <v>61</v>
      </c>
      <c r="E44" s="13" t="s">
        <v>57</v>
      </c>
      <c r="F44" s="46"/>
      <c r="G44" s="46"/>
      <c r="H44" s="46"/>
      <c r="I44" s="16">
        <v>149730</v>
      </c>
      <c r="J44" s="46"/>
    </row>
    <row r="45" spans="1:10" ht="43.5" customHeight="1">
      <c r="A45" s="18" t="s">
        <v>110</v>
      </c>
      <c r="B45" s="18" t="s">
        <v>111</v>
      </c>
      <c r="C45" s="19" t="s">
        <v>112</v>
      </c>
      <c r="D45" s="12" t="s">
        <v>113</v>
      </c>
      <c r="E45" s="13" t="s">
        <v>109</v>
      </c>
      <c r="F45" s="46"/>
      <c r="G45" s="46"/>
      <c r="H45" s="46"/>
      <c r="I45" s="16">
        <v>13000</v>
      </c>
      <c r="J45" s="46"/>
    </row>
    <row r="46" spans="1:10" ht="43.5" customHeight="1">
      <c r="A46" s="18">
        <v>1017323</v>
      </c>
      <c r="B46" s="18">
        <v>7323</v>
      </c>
      <c r="C46" s="11" t="s">
        <v>20</v>
      </c>
      <c r="D46" s="21" t="s">
        <v>76</v>
      </c>
      <c r="E46" s="45" t="s">
        <v>72</v>
      </c>
      <c r="F46" s="50"/>
      <c r="G46" s="51"/>
      <c r="H46" s="51"/>
      <c r="I46" s="52">
        <f>690835+120000</f>
        <v>810835</v>
      </c>
      <c r="J46" s="51"/>
    </row>
    <row r="47" spans="1:10" ht="43.5" customHeight="1">
      <c r="A47" s="18">
        <v>1017324</v>
      </c>
      <c r="B47" s="18">
        <v>7324</v>
      </c>
      <c r="C47" s="11" t="s">
        <v>20</v>
      </c>
      <c r="D47" s="21" t="s">
        <v>75</v>
      </c>
      <c r="E47" s="13" t="s">
        <v>74</v>
      </c>
      <c r="F47" s="46"/>
      <c r="G47" s="46"/>
      <c r="H47" s="46"/>
      <c r="I47" s="53">
        <v>100000</v>
      </c>
      <c r="J47" s="46"/>
    </row>
    <row r="48" spans="1:10" ht="41.25" customHeight="1">
      <c r="A48" s="39">
        <v>1100000</v>
      </c>
      <c r="B48" s="8"/>
      <c r="C48" s="8"/>
      <c r="D48" s="54" t="s">
        <v>8</v>
      </c>
      <c r="E48" s="55"/>
      <c r="F48" s="40"/>
      <c r="G48" s="48"/>
      <c r="H48" s="48"/>
      <c r="I48" s="49">
        <f>SUM(I49:I50)</f>
        <v>440000</v>
      </c>
      <c r="J48" s="48"/>
    </row>
    <row r="49" spans="1:10" ht="25.5" customHeight="1">
      <c r="A49" s="18" t="s">
        <v>64</v>
      </c>
      <c r="B49" s="18" t="s">
        <v>65</v>
      </c>
      <c r="C49" s="19" t="s">
        <v>66</v>
      </c>
      <c r="D49" s="12" t="s">
        <v>67</v>
      </c>
      <c r="E49" s="13" t="s">
        <v>62</v>
      </c>
      <c r="F49" s="46"/>
      <c r="G49" s="46"/>
      <c r="H49" s="46"/>
      <c r="I49" s="56">
        <v>170000</v>
      </c>
      <c r="J49" s="46"/>
    </row>
    <row r="50" spans="1:10" ht="25.5" customHeight="1">
      <c r="A50" s="18" t="s">
        <v>64</v>
      </c>
      <c r="B50" s="18" t="s">
        <v>65</v>
      </c>
      <c r="C50" s="19" t="s">
        <v>66</v>
      </c>
      <c r="D50" s="12" t="s">
        <v>67</v>
      </c>
      <c r="E50" s="13" t="s">
        <v>63</v>
      </c>
      <c r="F50" s="46"/>
      <c r="G50" s="46"/>
      <c r="H50" s="46"/>
      <c r="I50" s="56">
        <f>170000+100000</f>
        <v>270000</v>
      </c>
      <c r="J50" s="46"/>
    </row>
    <row r="51" spans="1:10" ht="41.25" customHeight="1">
      <c r="A51" s="39">
        <v>3700000</v>
      </c>
      <c r="B51" s="8"/>
      <c r="C51" s="8"/>
      <c r="D51" s="54" t="s">
        <v>80</v>
      </c>
      <c r="E51" s="55"/>
      <c r="F51" s="40"/>
      <c r="G51" s="48"/>
      <c r="H51" s="48"/>
      <c r="I51" s="49">
        <f>SUM(I52:I53)</f>
        <v>520000</v>
      </c>
      <c r="J51" s="48"/>
    </row>
    <row r="52" spans="1:10" ht="42.75" customHeight="1">
      <c r="A52" s="18">
        <v>3719800</v>
      </c>
      <c r="B52" s="18">
        <v>9800</v>
      </c>
      <c r="C52" s="11" t="s">
        <v>82</v>
      </c>
      <c r="D52" s="21" t="s">
        <v>81</v>
      </c>
      <c r="E52" s="13" t="s">
        <v>83</v>
      </c>
      <c r="F52" s="46"/>
      <c r="G52" s="46"/>
      <c r="H52" s="46"/>
      <c r="I52" s="56">
        <v>520000</v>
      </c>
      <c r="J52" s="46"/>
    </row>
    <row r="53" spans="1:10" ht="25.5" hidden="1" customHeight="1">
      <c r="A53" s="18"/>
      <c r="B53" s="18"/>
      <c r="C53" s="19"/>
      <c r="D53" s="12"/>
      <c r="E53" s="13"/>
      <c r="F53" s="46"/>
      <c r="G53" s="46"/>
      <c r="H53" s="46"/>
      <c r="I53" s="56"/>
      <c r="J53" s="46"/>
    </row>
    <row r="54" spans="1:10" ht="18.75">
      <c r="A54" s="57" t="s">
        <v>0</v>
      </c>
      <c r="B54" s="57" t="s">
        <v>0</v>
      </c>
      <c r="C54" s="57" t="s">
        <v>0</v>
      </c>
      <c r="D54" s="57" t="s">
        <v>1</v>
      </c>
      <c r="E54" s="57" t="s">
        <v>0</v>
      </c>
      <c r="F54" s="57" t="s">
        <v>0</v>
      </c>
      <c r="G54" s="58"/>
      <c r="H54" s="58"/>
      <c r="I54" s="58">
        <f>I10+I33+I42+I48+I51</f>
        <v>70544669.980000004</v>
      </c>
      <c r="J54" s="59"/>
    </row>
    <row r="56" spans="1:10">
      <c r="D56" s="60" t="s">
        <v>12</v>
      </c>
      <c r="G56" s="10" t="s">
        <v>13</v>
      </c>
    </row>
  </sheetData>
  <mergeCells count="4">
    <mergeCell ref="A4:J4"/>
    <mergeCell ref="A7:J7"/>
    <mergeCell ref="A6:B6"/>
    <mergeCell ref="A5:B5"/>
  </mergeCells>
  <pageMargins left="0.70866141732283472" right="0.70866141732283472" top="0.74803149606299213" bottom="0.74803149606299213" header="0.31496062992125984" footer="0.31496062992125984"/>
  <pageSetup paperSize="9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2020-03-02T06:23:37Z</cp:lastPrinted>
  <dcterms:created xsi:type="dcterms:W3CDTF">2018-11-19T09:03:36Z</dcterms:created>
  <dcterms:modified xsi:type="dcterms:W3CDTF">2020-03-26T09:20:29Z</dcterms:modified>
</cp:coreProperties>
</file>