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5" i="1"/>
  <c r="I40"/>
  <c r="I18"/>
  <c r="I31"/>
  <c r="I50"/>
  <c r="I42"/>
  <c r="I46"/>
  <c r="I36"/>
  <c r="I37"/>
  <c r="I35"/>
  <c r="I33" s="1"/>
  <c r="I38"/>
  <c r="I24"/>
  <c r="I23"/>
  <c r="I17"/>
  <c r="I22"/>
  <c r="I13"/>
  <c r="I28"/>
  <c r="I51"/>
  <c r="I48"/>
  <c r="I10" l="1"/>
  <c r="I54" s="1"/>
  <c r="J10"/>
</calcChain>
</file>

<file path=xl/sharedStrings.xml><?xml version="1.0" encoding="utf-8"?>
<sst xmlns="http://schemas.openxmlformats.org/spreadsheetml/2006/main" count="198" uniqueCount="120">
  <si>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</si>
  <si>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</si>
  <si>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</si>
  <si>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</si>
  <si>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</si>
  <si>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</si>
  <si>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</si>
  <si>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</si>
  <si>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</si>
  <si>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</si>
  <si>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</si>
  <si>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</si>
  <si>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</si>
  <si>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</si>
  <si>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</si>
  <si>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</si>
  <si>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</si>
  <si>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</si>
  <si>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</si>
  <si>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</si>
  <si>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</si>
  <si>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</si>
  <si>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</si>
  <si>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</si>
  <si>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</si>
  <si>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</si>
  <si>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</si>
  <si>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</si>
  <si>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</si>
  <si>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</si>
  <si>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</si>
  <si>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</si>
  <si>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</si>
  <si>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</si>
  <si>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</si>
  <si>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</si>
  <si>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</si>
  <si>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</si>
  <si>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</si>
  <si>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</si>
  <si>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</si>
  <si>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</si>
  <si>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</si>
  <si>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</si>
  <si>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</si>
  <si>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</si>
  <si>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</si>
  <si>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</si>
  <si>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</si>
  <si>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</si>
  <si>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</si>
  <si>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</si>
  <si>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</si>
  <si>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</si>
  <si>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</si>
  <si>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</si>
  <si>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</si>
  <si>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</si>
  <si>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</si>
  <si>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</si>
  <si>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</si>
  <si>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</si>
  <si>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</si>
  <si>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</si>
  <si>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</si>
  <si>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</si>
  <si>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</si>
  <si>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</si>
  <si>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</si>
  <si>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</si>
  <si>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</si>
  <si>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</si>
  <si>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</si>
  <si>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</si>
  <si>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</si>
  <si>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</si>
  <si>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</si>
  <si>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</si>
  <si>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</si>
  <si>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</si>
  <si>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</si>
  <si>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</si>
  <si>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</si>
  <si>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</si>
  <si>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</si>
  <si>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</si>
  <si>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</si>
  <si>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</si>
  <si>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</si>
  <si>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</si>
  <si>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</si>
  <si>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</si>
  <si>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</si>
  <si>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</si>
  <si>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</si>
  <si>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</si>
  <si>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</si>
  <si>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</si>
  <si>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</si>
  <si>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</si>
  <si>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</si>
  <si>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</si>
  <si>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</si>
  <si>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</si>
  <si>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</si>
  <si>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</si>
  <si>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</si>
  <si>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</si>
  <si>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</si>
  <si>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</si>
  <si>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</si>
  <si>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</si>
  <si>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</si>
  <si>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</si>
  <si>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</si>
  <si>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</si>
  <si>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</si>
  <si>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</si>
  <si>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</si>
  <si>
    <t>від 26.03.2020 року № 2-LXXIV-VII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</si>
</sst>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#,##0.00_ ;\-#,##0.00\ 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8" fillId="3" borderId="1" xfId="1" applyFont="1" applyFill="1" applyBorder="1" applyAlignment="1">
      <alignment horizontal="center" vertical="top" wrapText="1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65" fontId="8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0" fontId="7" fillId="0" borderId="0" xfId="0" applyFont="1" applyFill="1"/>
    <xf numFmtId="0" fontId="9" fillId="0" borderId="1" xfId="0" quotePrefix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0" fontId="8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4" fontId="8" fillId="3" borderId="1" xfId="0" applyNumberFormat="1" applyFont="1" applyFill="1" applyBorder="1"/>
    <xf numFmtId="0" fontId="8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167" fontId="9" fillId="0" borderId="1" xfId="1" applyNumberFormat="1" applyFont="1" applyBorder="1" applyAlignment="1">
      <alignment horizontal="right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167" fontId="9" fillId="0" borderId="1" xfId="1" applyNumberFormat="1" applyFont="1" applyBorder="1"/>
    <xf numFmtId="0" fontId="9" fillId="4" borderId="1" xfId="0" applyFont="1" applyFill="1" applyBorder="1" applyAlignment="1">
      <alignment horizontal="center" vertical="top" wrapText="1"/>
    </xf>
    <xf numFmtId="164" fontId="9" fillId="4" borderId="1" xfId="0" applyNumberFormat="1" applyFont="1" applyFill="1" applyBorder="1"/>
    <xf numFmtId="0" fontId="9" fillId="4" borderId="1" xfId="0" applyFont="1" applyFill="1" applyBorder="1"/>
    <xf numFmtId="0" fontId="7" fillId="0" borderId="0" xfId="3" applyFont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5" fontId="10" fillId="0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E1" zoomScale="85" zoomScaleNormal="85" workbookViewId="0">
      <selection activeCell="I15" sqref="I15"/>
    </sheetView>
  </sheetViews>
  <sheetFormatPr defaultRowHeight="15.75"/>
  <cols>
    <col min="1" max="2" width="17.28515625" style="1" customWidth="1"/>
    <col min="3" max="3" width="18" style="1" customWidth="1"/>
    <col min="4" max="4" width="67.28515625" style="1" customWidth="1"/>
    <col min="5" max="5" width="92.85546875" style="1" customWidth="1"/>
    <col min="6" max="6" width="17.28515625" style="1" customWidth="1"/>
    <col min="7" max="7" width="14" style="1" customWidth="1"/>
    <col min="8" max="8" width="20.42578125" style="1" customWidth="1"/>
    <col min="9" max="9" width="26" style="1" customWidth="1"/>
    <col min="10" max="10" width="17.28515625" style="1" customWidth="1"/>
    <col min="11" max="16384" width="9.140625" style="1"/>
  </cols>
  <sheetData>
    <row r="1" spans="1:10">
      <c r="I1" s="2" t="s">
        <v>11</v>
      </c>
    </row>
    <row r="2" spans="1:10">
      <c r="A2" s="2"/>
      <c r="I2" s="3" t="s">
        <v>10</v>
      </c>
    </row>
    <row r="3" spans="1:10">
      <c r="A3" s="2"/>
      <c r="I3" s="3" t="s">
        <v>119</v>
      </c>
    </row>
    <row r="4" spans="1:10" ht="37.5" customHeight="1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7.25" customHeight="1">
      <c r="A5" s="66">
        <v>10210100000</v>
      </c>
      <c r="B5" s="66"/>
      <c r="C5" s="4"/>
      <c r="D5" s="4"/>
      <c r="E5" s="4"/>
      <c r="F5" s="4"/>
      <c r="G5" s="4"/>
      <c r="H5" s="4"/>
      <c r="I5" s="4"/>
      <c r="J5" s="4"/>
    </row>
    <row r="6" spans="1:10" ht="15" customHeight="1">
      <c r="A6" s="65" t="s">
        <v>17</v>
      </c>
      <c r="B6" s="65"/>
      <c r="C6" s="4"/>
      <c r="D6" s="4"/>
      <c r="E6" s="4"/>
      <c r="F6" s="4"/>
      <c r="G6" s="4"/>
      <c r="H6" s="4"/>
      <c r="I6" s="4"/>
      <c r="J6" s="4"/>
    </row>
    <row r="7" spans="1:10" ht="15" customHeight="1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117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118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</row>
    <row r="9" spans="1:10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</row>
    <row r="10" spans="1:10" s="10" customFormat="1" ht="29.25" customHeight="1">
      <c r="A10" s="7" t="s">
        <v>15</v>
      </c>
      <c r="B10" s="8"/>
      <c r="C10" s="8"/>
      <c r="D10" s="8" t="s">
        <v>7</v>
      </c>
      <c r="E10" s="8"/>
      <c r="F10" s="8"/>
      <c r="G10" s="9"/>
      <c r="H10" s="9"/>
      <c r="I10" s="9">
        <f>SUM(I11:I32)</f>
        <v>61570720</v>
      </c>
      <c r="J10" s="9">
        <f>SUM(J24:J25)</f>
        <v>0</v>
      </c>
    </row>
    <row r="11" spans="1:10" s="17" customFormat="1" ht="60" customHeight="1">
      <c r="A11" s="11" t="s">
        <v>94</v>
      </c>
      <c r="B11" s="11" t="s">
        <v>115</v>
      </c>
      <c r="C11" s="11" t="s">
        <v>116</v>
      </c>
      <c r="D11" s="12" t="s">
        <v>114</v>
      </c>
      <c r="E11" s="13" t="s">
        <v>46</v>
      </c>
      <c r="F11" s="14"/>
      <c r="G11" s="15"/>
      <c r="H11" s="15"/>
      <c r="I11" s="16">
        <v>95000</v>
      </c>
      <c r="J11" s="15"/>
    </row>
    <row r="12" spans="1:10" s="17" customFormat="1" ht="57.75" customHeight="1">
      <c r="A12" s="18" t="s">
        <v>42</v>
      </c>
      <c r="B12" s="18" t="s">
        <v>43</v>
      </c>
      <c r="C12" s="19" t="s">
        <v>44</v>
      </c>
      <c r="D12" s="12" t="s">
        <v>45</v>
      </c>
      <c r="E12" s="13" t="s">
        <v>34</v>
      </c>
      <c r="F12" s="14"/>
      <c r="G12" s="15"/>
      <c r="H12" s="15"/>
      <c r="I12" s="16">
        <v>150000</v>
      </c>
      <c r="J12" s="15"/>
    </row>
    <row r="13" spans="1:10" s="17" customFormat="1" ht="57.75" customHeight="1">
      <c r="A13" s="18" t="s">
        <v>42</v>
      </c>
      <c r="B13" s="18" t="s">
        <v>43</v>
      </c>
      <c r="C13" s="19" t="s">
        <v>44</v>
      </c>
      <c r="D13" s="12" t="s">
        <v>45</v>
      </c>
      <c r="E13" s="20" t="s">
        <v>68</v>
      </c>
      <c r="F13" s="14"/>
      <c r="G13" s="15"/>
      <c r="H13" s="15"/>
      <c r="I13" s="16">
        <f>1370000-24154</f>
        <v>1345846</v>
      </c>
      <c r="J13" s="15"/>
    </row>
    <row r="14" spans="1:10" s="17" customFormat="1" ht="57.75" customHeight="1">
      <c r="A14" s="18" t="s">
        <v>42</v>
      </c>
      <c r="B14" s="18" t="s">
        <v>43</v>
      </c>
      <c r="C14" s="19" t="s">
        <v>44</v>
      </c>
      <c r="D14" s="12" t="s">
        <v>45</v>
      </c>
      <c r="E14" s="20" t="s">
        <v>117</v>
      </c>
      <c r="F14" s="14"/>
      <c r="G14" s="15"/>
      <c r="H14" s="15"/>
      <c r="I14" s="16">
        <v>24154</v>
      </c>
      <c r="J14" s="15"/>
    </row>
    <row r="15" spans="1:10" s="17" customFormat="1" ht="57.75" customHeight="1">
      <c r="A15" s="18" t="s">
        <v>42</v>
      </c>
      <c r="B15" s="18" t="s">
        <v>43</v>
      </c>
      <c r="C15" s="19" t="s">
        <v>44</v>
      </c>
      <c r="D15" s="12" t="s">
        <v>45</v>
      </c>
      <c r="E15" s="13" t="s">
        <v>46</v>
      </c>
      <c r="F15" s="61"/>
      <c r="G15" s="62"/>
      <c r="H15" s="62"/>
      <c r="I15" s="16">
        <f>150000+1100000-550000</f>
        <v>700000</v>
      </c>
      <c r="J15" s="15"/>
    </row>
    <row r="16" spans="1:10" s="17" customFormat="1" ht="28.5" customHeight="1">
      <c r="A16" s="18" t="s">
        <v>98</v>
      </c>
      <c r="B16" s="18">
        <v>6030</v>
      </c>
      <c r="C16" s="11" t="s">
        <v>99</v>
      </c>
      <c r="D16" s="21" t="s">
        <v>100</v>
      </c>
      <c r="E16" s="20" t="s">
        <v>101</v>
      </c>
      <c r="F16" s="14"/>
      <c r="G16" s="15"/>
      <c r="H16" s="15"/>
      <c r="I16" s="16">
        <v>183000</v>
      </c>
      <c r="J16" s="15"/>
    </row>
    <row r="17" spans="1:10" s="17" customFormat="1" ht="41.25" customHeight="1">
      <c r="A17" s="11" t="s">
        <v>77</v>
      </c>
      <c r="B17" s="22">
        <v>7310</v>
      </c>
      <c r="C17" s="23" t="s">
        <v>20</v>
      </c>
      <c r="D17" s="24" t="s">
        <v>79</v>
      </c>
      <c r="E17" s="20" t="s">
        <v>35</v>
      </c>
      <c r="F17" s="14"/>
      <c r="G17" s="15"/>
      <c r="H17" s="15"/>
      <c r="I17" s="16">
        <f>900000+100000</f>
        <v>1000000</v>
      </c>
      <c r="J17" s="15"/>
    </row>
    <row r="18" spans="1:10" ht="42" customHeight="1">
      <c r="A18" s="25" t="s">
        <v>77</v>
      </c>
      <c r="B18" s="22">
        <v>7310</v>
      </c>
      <c r="C18" s="23" t="s">
        <v>20</v>
      </c>
      <c r="D18" s="24" t="s">
        <v>79</v>
      </c>
      <c r="E18" s="26" t="s">
        <v>27</v>
      </c>
      <c r="F18" s="27"/>
      <c r="G18" s="28"/>
      <c r="H18" s="28"/>
      <c r="I18" s="29">
        <f>1799000+1300000-1040000</f>
        <v>2059000</v>
      </c>
      <c r="J18" s="28"/>
    </row>
    <row r="19" spans="1:10" ht="42" customHeight="1">
      <c r="A19" s="25" t="s">
        <v>77</v>
      </c>
      <c r="B19" s="22">
        <v>7310</v>
      </c>
      <c r="C19" s="23" t="s">
        <v>20</v>
      </c>
      <c r="D19" s="24" t="s">
        <v>79</v>
      </c>
      <c r="E19" s="26" t="s">
        <v>73</v>
      </c>
      <c r="F19" s="30"/>
      <c r="G19" s="28"/>
      <c r="H19" s="28"/>
      <c r="I19" s="29">
        <v>23700000</v>
      </c>
      <c r="J19" s="28"/>
    </row>
    <row r="20" spans="1:10" ht="61.5" customHeight="1">
      <c r="A20" s="25" t="s">
        <v>77</v>
      </c>
      <c r="B20" s="22">
        <v>7310</v>
      </c>
      <c r="C20" s="23" t="s">
        <v>20</v>
      </c>
      <c r="D20" s="24" t="s">
        <v>79</v>
      </c>
      <c r="E20" s="31" t="s">
        <v>91</v>
      </c>
      <c r="F20" s="30"/>
      <c r="G20" s="28"/>
      <c r="H20" s="28"/>
      <c r="I20" s="29">
        <v>200000</v>
      </c>
      <c r="J20" s="28"/>
    </row>
    <row r="21" spans="1:10" ht="61.5" customHeight="1">
      <c r="A21" s="25" t="s">
        <v>23</v>
      </c>
      <c r="B21" s="22">
        <v>7321</v>
      </c>
      <c r="C21" s="23" t="s">
        <v>20</v>
      </c>
      <c r="D21" s="24" t="s">
        <v>24</v>
      </c>
      <c r="E21" s="45" t="s">
        <v>25</v>
      </c>
      <c r="F21" s="30"/>
      <c r="G21" s="28"/>
      <c r="H21" s="28"/>
      <c r="I21" s="29">
        <v>11000000</v>
      </c>
      <c r="J21" s="28"/>
    </row>
    <row r="22" spans="1:10" s="17" customFormat="1" ht="55.5" hidden="1" customHeight="1">
      <c r="A22" s="32" t="s">
        <v>69</v>
      </c>
      <c r="B22" s="33">
        <v>7322</v>
      </c>
      <c r="C22" s="32" t="s">
        <v>20</v>
      </c>
      <c r="D22" s="34" t="s">
        <v>70</v>
      </c>
      <c r="E22" s="35" t="s">
        <v>71</v>
      </c>
      <c r="F22" s="14"/>
      <c r="G22" s="15"/>
      <c r="H22" s="15"/>
      <c r="I22" s="16">
        <f>2348800-2348800</f>
        <v>0</v>
      </c>
      <c r="J22" s="15"/>
    </row>
    <row r="23" spans="1:10" s="17" customFormat="1" ht="45.75" customHeight="1">
      <c r="A23" s="11" t="s">
        <v>18</v>
      </c>
      <c r="B23" s="22" t="s">
        <v>19</v>
      </c>
      <c r="C23" s="23" t="s">
        <v>20</v>
      </c>
      <c r="D23" s="24" t="s">
        <v>21</v>
      </c>
      <c r="E23" s="13" t="s">
        <v>33</v>
      </c>
      <c r="F23" s="14"/>
      <c r="G23" s="15"/>
      <c r="H23" s="15"/>
      <c r="I23" s="16">
        <f>2500000+700000</f>
        <v>3200000</v>
      </c>
      <c r="J23" s="15"/>
    </row>
    <row r="24" spans="1:10" ht="39.75" customHeight="1">
      <c r="A24" s="22" t="s">
        <v>18</v>
      </c>
      <c r="B24" s="22" t="s">
        <v>19</v>
      </c>
      <c r="C24" s="23" t="s">
        <v>20</v>
      </c>
      <c r="D24" s="24" t="s">
        <v>21</v>
      </c>
      <c r="E24" s="36" t="s">
        <v>22</v>
      </c>
      <c r="F24" s="27"/>
      <c r="G24" s="28"/>
      <c r="H24" s="28"/>
      <c r="I24" s="29">
        <f>7000000+232000</f>
        <v>7232000</v>
      </c>
      <c r="J24" s="28"/>
    </row>
    <row r="25" spans="1:10" ht="39.75" customHeight="1">
      <c r="A25" s="22" t="s">
        <v>18</v>
      </c>
      <c r="B25" s="22" t="s">
        <v>19</v>
      </c>
      <c r="C25" s="23" t="s">
        <v>20</v>
      </c>
      <c r="D25" s="24" t="s">
        <v>21</v>
      </c>
      <c r="E25" s="26" t="s">
        <v>26</v>
      </c>
      <c r="F25" s="27"/>
      <c r="G25" s="28"/>
      <c r="H25" s="28"/>
      <c r="I25" s="29">
        <v>800000</v>
      </c>
      <c r="J25" s="28"/>
    </row>
    <row r="26" spans="1:10" ht="39.75" customHeight="1">
      <c r="A26" s="25" t="s">
        <v>95</v>
      </c>
      <c r="B26" s="22">
        <v>7350</v>
      </c>
      <c r="C26" s="23" t="s">
        <v>20</v>
      </c>
      <c r="D26" s="37" t="s">
        <v>96</v>
      </c>
      <c r="E26" s="26" t="s">
        <v>97</v>
      </c>
      <c r="F26" s="30"/>
      <c r="G26" s="28"/>
      <c r="H26" s="28"/>
      <c r="I26" s="29">
        <v>134000</v>
      </c>
      <c r="J26" s="28"/>
    </row>
    <row r="27" spans="1:10" ht="39.75" customHeight="1">
      <c r="A27" s="22" t="s">
        <v>86</v>
      </c>
      <c r="B27" s="22">
        <v>7370</v>
      </c>
      <c r="C27" s="25" t="s">
        <v>40</v>
      </c>
      <c r="D27" s="37" t="s">
        <v>87</v>
      </c>
      <c r="E27" s="26" t="s">
        <v>90</v>
      </c>
      <c r="F27" s="30"/>
      <c r="G27" s="28"/>
      <c r="H27" s="28"/>
      <c r="I27" s="29">
        <v>660400</v>
      </c>
      <c r="J27" s="28"/>
    </row>
    <row r="28" spans="1:10" ht="39.75" customHeight="1">
      <c r="A28" s="11" t="s">
        <v>84</v>
      </c>
      <c r="B28" s="22">
        <v>7461</v>
      </c>
      <c r="C28" s="25" t="s">
        <v>88</v>
      </c>
      <c r="D28" s="24" t="s">
        <v>89</v>
      </c>
      <c r="E28" s="38" t="s">
        <v>36</v>
      </c>
      <c r="F28" s="30"/>
      <c r="G28" s="28"/>
      <c r="H28" s="28"/>
      <c r="I28" s="16">
        <f>5000000+200000</f>
        <v>5200000</v>
      </c>
      <c r="J28" s="28"/>
    </row>
    <row r="29" spans="1:10" ht="39.75" customHeight="1">
      <c r="A29" s="11" t="s">
        <v>84</v>
      </c>
      <c r="B29" s="22">
        <v>7461</v>
      </c>
      <c r="C29" s="25" t="s">
        <v>88</v>
      </c>
      <c r="D29" s="24" t="s">
        <v>89</v>
      </c>
      <c r="E29" s="38" t="s">
        <v>85</v>
      </c>
      <c r="F29" s="30"/>
      <c r="G29" s="28"/>
      <c r="H29" s="28"/>
      <c r="I29" s="16">
        <v>1229820</v>
      </c>
      <c r="J29" s="28"/>
    </row>
    <row r="30" spans="1:10" ht="39.75" customHeight="1">
      <c r="A30" s="11" t="s">
        <v>84</v>
      </c>
      <c r="B30" s="22">
        <v>7461</v>
      </c>
      <c r="C30" s="25" t="s">
        <v>88</v>
      </c>
      <c r="D30" s="24" t="s">
        <v>89</v>
      </c>
      <c r="E30" s="38" t="s">
        <v>93</v>
      </c>
      <c r="F30" s="30"/>
      <c r="G30" s="28"/>
      <c r="H30" s="28"/>
      <c r="I30" s="16">
        <v>199000</v>
      </c>
      <c r="J30" s="28"/>
    </row>
    <row r="31" spans="1:10" ht="27.75" customHeight="1">
      <c r="A31" s="18" t="s">
        <v>38</v>
      </c>
      <c r="B31" s="18" t="s">
        <v>39</v>
      </c>
      <c r="C31" s="19" t="s">
        <v>40</v>
      </c>
      <c r="D31" s="12" t="s">
        <v>41</v>
      </c>
      <c r="E31" s="38" t="s">
        <v>37</v>
      </c>
      <c r="F31" s="30"/>
      <c r="G31" s="28"/>
      <c r="H31" s="28"/>
      <c r="I31" s="16">
        <f>1688500-100000+900000-500000</f>
        <v>1988500</v>
      </c>
      <c r="J31" s="28"/>
    </row>
    <row r="32" spans="1:10" ht="27.75" customHeight="1">
      <c r="A32" s="18" t="s">
        <v>38</v>
      </c>
      <c r="B32" s="18" t="s">
        <v>39</v>
      </c>
      <c r="C32" s="19" t="s">
        <v>40</v>
      </c>
      <c r="D32" s="12" t="s">
        <v>41</v>
      </c>
      <c r="E32" s="38" t="s">
        <v>92</v>
      </c>
      <c r="F32" s="30"/>
      <c r="G32" s="28"/>
      <c r="H32" s="28"/>
      <c r="I32" s="16">
        <v>470000</v>
      </c>
      <c r="J32" s="28"/>
    </row>
    <row r="33" spans="1:10" ht="45" customHeight="1">
      <c r="A33" s="7" t="s">
        <v>14</v>
      </c>
      <c r="B33" s="8"/>
      <c r="C33" s="8"/>
      <c r="D33" s="39" t="s">
        <v>6</v>
      </c>
      <c r="E33" s="8"/>
      <c r="F33" s="40"/>
      <c r="G33" s="41"/>
      <c r="H33" s="41"/>
      <c r="I33" s="42">
        <f>SUM(I34:I41)</f>
        <v>6381284.9799999995</v>
      </c>
      <c r="J33" s="43"/>
    </row>
    <row r="34" spans="1:10" ht="21" customHeight="1">
      <c r="A34" s="18" t="s">
        <v>50</v>
      </c>
      <c r="B34" s="18" t="s">
        <v>51</v>
      </c>
      <c r="C34" s="19" t="s">
        <v>52</v>
      </c>
      <c r="D34" s="12" t="s">
        <v>53</v>
      </c>
      <c r="E34" s="13" t="s">
        <v>46</v>
      </c>
      <c r="F34" s="27"/>
      <c r="G34" s="28"/>
      <c r="H34" s="28"/>
      <c r="I34" s="16">
        <v>20000</v>
      </c>
      <c r="J34" s="27"/>
    </row>
    <row r="35" spans="1:10" ht="34.5" customHeight="1">
      <c r="A35" s="18" t="s">
        <v>50</v>
      </c>
      <c r="B35" s="18" t="s">
        <v>51</v>
      </c>
      <c r="C35" s="19" t="s">
        <v>52</v>
      </c>
      <c r="D35" s="12" t="s">
        <v>53</v>
      </c>
      <c r="E35" s="13" t="s">
        <v>47</v>
      </c>
      <c r="F35" s="27"/>
      <c r="G35" s="28"/>
      <c r="H35" s="28"/>
      <c r="I35" s="16">
        <f>32500+25396.24</f>
        <v>57896.240000000005</v>
      </c>
      <c r="J35" s="27"/>
    </row>
    <row r="36" spans="1:10" ht="56.25" customHeight="1">
      <c r="A36" s="18" t="s">
        <v>54</v>
      </c>
      <c r="B36" s="18" t="s">
        <v>55</v>
      </c>
      <c r="C36" s="19" t="s">
        <v>56</v>
      </c>
      <c r="D36" s="12" t="s">
        <v>78</v>
      </c>
      <c r="E36" s="20" t="s">
        <v>46</v>
      </c>
      <c r="F36" s="27"/>
      <c r="G36" s="28"/>
      <c r="H36" s="28"/>
      <c r="I36" s="16">
        <f>200000+250000</f>
        <v>450000</v>
      </c>
      <c r="J36" s="27"/>
    </row>
    <row r="37" spans="1:10" ht="56.25" customHeight="1">
      <c r="A37" s="18" t="s">
        <v>54</v>
      </c>
      <c r="B37" s="18" t="s">
        <v>55</v>
      </c>
      <c r="C37" s="19" t="s">
        <v>56</v>
      </c>
      <c r="D37" s="12" t="s">
        <v>78</v>
      </c>
      <c r="E37" s="20" t="s">
        <v>47</v>
      </c>
      <c r="F37" s="27"/>
      <c r="G37" s="28"/>
      <c r="H37" s="28"/>
      <c r="I37" s="16">
        <f>161103+58446.73</f>
        <v>219549.73</v>
      </c>
      <c r="J37" s="27"/>
    </row>
    <row r="38" spans="1:10" ht="78.75" customHeight="1">
      <c r="A38" s="25" t="s">
        <v>23</v>
      </c>
      <c r="B38" s="22">
        <v>7321</v>
      </c>
      <c r="C38" s="23" t="s">
        <v>20</v>
      </c>
      <c r="D38" s="21" t="s">
        <v>24</v>
      </c>
      <c r="E38" s="44" t="s">
        <v>48</v>
      </c>
      <c r="F38" s="27"/>
      <c r="G38" s="28"/>
      <c r="H38" s="28"/>
      <c r="I38" s="16">
        <f>934757+2411297.01</f>
        <v>3346054.01</v>
      </c>
      <c r="J38" s="27"/>
    </row>
    <row r="39" spans="1:10" ht="96" customHeight="1">
      <c r="A39" s="25" t="s">
        <v>23</v>
      </c>
      <c r="B39" s="22">
        <v>7321</v>
      </c>
      <c r="C39" s="23" t="s">
        <v>20</v>
      </c>
      <c r="D39" s="21" t="s">
        <v>24</v>
      </c>
      <c r="E39" s="44" t="s">
        <v>49</v>
      </c>
      <c r="F39" s="27"/>
      <c r="G39" s="28"/>
      <c r="H39" s="28"/>
      <c r="I39" s="16">
        <v>2137785</v>
      </c>
      <c r="J39" s="27"/>
    </row>
    <row r="40" spans="1:10" ht="38.25" hidden="1" customHeight="1">
      <c r="A40" s="25" t="s">
        <v>23</v>
      </c>
      <c r="B40" s="22">
        <v>7321</v>
      </c>
      <c r="C40" s="23" t="s">
        <v>20</v>
      </c>
      <c r="D40" s="24" t="s">
        <v>24</v>
      </c>
      <c r="E40" s="45" t="s">
        <v>25</v>
      </c>
      <c r="F40" s="27"/>
      <c r="G40" s="28"/>
      <c r="H40" s="28"/>
      <c r="I40" s="29">
        <f>1451520-1451520</f>
        <v>0</v>
      </c>
      <c r="J40" s="46"/>
    </row>
    <row r="41" spans="1:10" ht="38.25" customHeight="1">
      <c r="A41" s="25" t="s">
        <v>102</v>
      </c>
      <c r="B41" s="22">
        <v>7325</v>
      </c>
      <c r="C41" s="23" t="s">
        <v>20</v>
      </c>
      <c r="D41" s="24" t="s">
        <v>104</v>
      </c>
      <c r="E41" s="45" t="s">
        <v>103</v>
      </c>
      <c r="F41" s="30"/>
      <c r="G41" s="28"/>
      <c r="H41" s="28"/>
      <c r="I41" s="29">
        <v>150000</v>
      </c>
      <c r="J41" s="46"/>
    </row>
    <row r="42" spans="1:10" ht="42" customHeight="1">
      <c r="A42" s="47">
        <v>1000000</v>
      </c>
      <c r="B42" s="8"/>
      <c r="C42" s="8"/>
      <c r="D42" s="8" t="s">
        <v>9</v>
      </c>
      <c r="E42" s="8"/>
      <c r="F42" s="40"/>
      <c r="G42" s="48"/>
      <c r="H42" s="48"/>
      <c r="I42" s="49">
        <f>SUM(I43:I47)</f>
        <v>1082665</v>
      </c>
      <c r="J42" s="48"/>
    </row>
    <row r="43" spans="1:10" ht="24" customHeight="1">
      <c r="A43" s="18" t="s">
        <v>105</v>
      </c>
      <c r="B43" s="18" t="s">
        <v>106</v>
      </c>
      <c r="C43" s="19" t="s">
        <v>107</v>
      </c>
      <c r="D43" s="12" t="s">
        <v>108</v>
      </c>
      <c r="E43" s="13" t="s">
        <v>109</v>
      </c>
      <c r="F43" s="46"/>
      <c r="G43" s="46"/>
      <c r="H43" s="46"/>
      <c r="I43" s="16">
        <v>9100</v>
      </c>
      <c r="J43" s="46"/>
    </row>
    <row r="44" spans="1:10" ht="43.5" customHeight="1">
      <c r="A44" s="18" t="s">
        <v>58</v>
      </c>
      <c r="B44" s="18" t="s">
        <v>59</v>
      </c>
      <c r="C44" s="19" t="s">
        <v>60</v>
      </c>
      <c r="D44" s="12" t="s">
        <v>61</v>
      </c>
      <c r="E44" s="13" t="s">
        <v>57</v>
      </c>
      <c r="F44" s="46"/>
      <c r="G44" s="46"/>
      <c r="H44" s="46"/>
      <c r="I44" s="16">
        <v>149730</v>
      </c>
      <c r="J44" s="46"/>
    </row>
    <row r="45" spans="1:10" ht="43.5" customHeight="1">
      <c r="A45" s="18" t="s">
        <v>110</v>
      </c>
      <c r="B45" s="18" t="s">
        <v>111</v>
      </c>
      <c r="C45" s="19" t="s">
        <v>112</v>
      </c>
      <c r="D45" s="12" t="s">
        <v>113</v>
      </c>
      <c r="E45" s="13" t="s">
        <v>109</v>
      </c>
      <c r="F45" s="46"/>
      <c r="G45" s="46"/>
      <c r="H45" s="46"/>
      <c r="I45" s="16">
        <v>13000</v>
      </c>
      <c r="J45" s="46"/>
    </row>
    <row r="46" spans="1:10" ht="43.5" customHeight="1">
      <c r="A46" s="18">
        <v>1017323</v>
      </c>
      <c r="B46" s="18">
        <v>7323</v>
      </c>
      <c r="C46" s="11" t="s">
        <v>20</v>
      </c>
      <c r="D46" s="21" t="s">
        <v>76</v>
      </c>
      <c r="E46" s="45" t="s">
        <v>72</v>
      </c>
      <c r="F46" s="50"/>
      <c r="G46" s="51"/>
      <c r="H46" s="51"/>
      <c r="I46" s="52">
        <f>690835+120000</f>
        <v>810835</v>
      </c>
      <c r="J46" s="51"/>
    </row>
    <row r="47" spans="1:10" ht="43.5" customHeight="1">
      <c r="A47" s="18">
        <v>1017324</v>
      </c>
      <c r="B47" s="18">
        <v>7324</v>
      </c>
      <c r="C47" s="11" t="s">
        <v>20</v>
      </c>
      <c r="D47" s="21" t="s">
        <v>75</v>
      </c>
      <c r="E47" s="13" t="s">
        <v>74</v>
      </c>
      <c r="F47" s="46"/>
      <c r="G47" s="46"/>
      <c r="H47" s="46"/>
      <c r="I47" s="53">
        <v>100000</v>
      </c>
      <c r="J47" s="46"/>
    </row>
    <row r="48" spans="1:10" ht="41.25" customHeight="1">
      <c r="A48" s="39">
        <v>1100000</v>
      </c>
      <c r="B48" s="8"/>
      <c r="C48" s="8"/>
      <c r="D48" s="54" t="s">
        <v>8</v>
      </c>
      <c r="E48" s="55"/>
      <c r="F48" s="40"/>
      <c r="G48" s="48"/>
      <c r="H48" s="48"/>
      <c r="I48" s="49">
        <f>SUM(I49:I50)</f>
        <v>440000</v>
      </c>
      <c r="J48" s="48"/>
    </row>
    <row r="49" spans="1:10" ht="25.5" customHeight="1">
      <c r="A49" s="18" t="s">
        <v>64</v>
      </c>
      <c r="B49" s="18" t="s">
        <v>65</v>
      </c>
      <c r="C49" s="19" t="s">
        <v>66</v>
      </c>
      <c r="D49" s="12" t="s">
        <v>67</v>
      </c>
      <c r="E49" s="13" t="s">
        <v>62</v>
      </c>
      <c r="F49" s="46"/>
      <c r="G49" s="46"/>
      <c r="H49" s="46"/>
      <c r="I49" s="56">
        <v>170000</v>
      </c>
      <c r="J49" s="46"/>
    </row>
    <row r="50" spans="1:10" ht="25.5" customHeight="1">
      <c r="A50" s="18" t="s">
        <v>64</v>
      </c>
      <c r="B50" s="18" t="s">
        <v>65</v>
      </c>
      <c r="C50" s="19" t="s">
        <v>66</v>
      </c>
      <c r="D50" s="12" t="s">
        <v>67</v>
      </c>
      <c r="E50" s="13" t="s">
        <v>63</v>
      </c>
      <c r="F50" s="46"/>
      <c r="G50" s="46"/>
      <c r="H50" s="46"/>
      <c r="I50" s="56">
        <f>170000+100000</f>
        <v>270000</v>
      </c>
      <c r="J50" s="46"/>
    </row>
    <row r="51" spans="1:10" ht="41.25" customHeight="1">
      <c r="A51" s="39">
        <v>3700000</v>
      </c>
      <c r="B51" s="8"/>
      <c r="C51" s="8"/>
      <c r="D51" s="54" t="s">
        <v>80</v>
      </c>
      <c r="E51" s="55"/>
      <c r="F51" s="40"/>
      <c r="G51" s="48"/>
      <c r="H51" s="48"/>
      <c r="I51" s="49">
        <f>SUM(I52:I53)</f>
        <v>520000</v>
      </c>
      <c r="J51" s="48"/>
    </row>
    <row r="52" spans="1:10" ht="42.75" customHeight="1">
      <c r="A52" s="18">
        <v>3719800</v>
      </c>
      <c r="B52" s="18">
        <v>9800</v>
      </c>
      <c r="C52" s="11" t="s">
        <v>82</v>
      </c>
      <c r="D52" s="21" t="s">
        <v>81</v>
      </c>
      <c r="E52" s="13" t="s">
        <v>83</v>
      </c>
      <c r="F52" s="46"/>
      <c r="G52" s="46"/>
      <c r="H52" s="46"/>
      <c r="I52" s="56">
        <v>520000</v>
      </c>
      <c r="J52" s="46"/>
    </row>
    <row r="53" spans="1:10" ht="25.5" hidden="1" customHeight="1">
      <c r="A53" s="18"/>
      <c r="B53" s="18"/>
      <c r="C53" s="19"/>
      <c r="D53" s="12"/>
      <c r="E53" s="13"/>
      <c r="F53" s="46"/>
      <c r="G53" s="46"/>
      <c r="H53" s="46"/>
      <c r="I53" s="56"/>
      <c r="J53" s="46"/>
    </row>
    <row r="54" spans="1:10" ht="18.75">
      <c r="A54" s="57" t="s">
        <v>0</v>
      </c>
      <c r="B54" s="57" t="s">
        <v>0</v>
      </c>
      <c r="C54" s="57" t="s">
        <v>0</v>
      </c>
      <c r="D54" s="57" t="s">
        <v>1</v>
      </c>
      <c r="E54" s="57" t="s">
        <v>0</v>
      </c>
      <c r="F54" s="57" t="s">
        <v>0</v>
      </c>
      <c r="G54" s="58"/>
      <c r="H54" s="58"/>
      <c r="I54" s="58">
        <f>I10+I33+I42+I48+I51</f>
        <v>69994669.980000004</v>
      </c>
      <c r="J54" s="59"/>
    </row>
    <row r="56" spans="1:10">
      <c r="D56" s="60" t="s">
        <v>12</v>
      </c>
      <c r="G56" s="10" t="s">
        <v>13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2020-03-02T06:23:37Z</cp:lastPrinted>
  <dcterms:created xsi:type="dcterms:W3CDTF">2018-11-19T09:03:36Z</dcterms:created>
  <dcterms:modified xsi:type="dcterms:W3CDTF">2020-04-01T07:28:07Z</dcterms:modified>
</cp:coreProperties>
</file>