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8215" windowHeight="11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<sst xmlns="http://schemas.openxmlformats.org/spreadsheetml/2006/main" count="277" uniqueCount="167">
  <si>
    <t>РОЗПОДІЛ </t>
  </si>
  <si>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</si>
  <si>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</si>
  <si>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</si>
  <si>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</si>
  <si>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</si>
  <si>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</si>
  <si>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</si>
  <si>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</si>
  <si>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</si>
  <si>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</si>
  <si>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</si>
  <si>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</si>
  <si>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</si>
  <si>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</si>
  <si>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</si>
  <si>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</si>
  <si>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</si>
  <si>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</si>
  <si>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</si>
  <si>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</si>
  <si>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</si>
  <si>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</si>
  <si>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</si>
  <si>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</si>
  <si>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</si>
  <si>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</si>
  <si>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</si>
  <si>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</si>
  <si>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</si>
  <si>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</si>
  <si>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</si>
  <si>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</si>
  <si>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</si>
  <si>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</si>
  <si>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</si>
  <si>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</si>
  <si>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</si>
  <si>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</si>
  <si>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</si>
  <si>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</si>
  <si>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</si>
  <si>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</si>
  <si>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</si>
  <si>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</si>
  <si>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</si>
  <si>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</si>
  <si>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</si>
  <si>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</si>
  <si>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</si>
  <si>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</si>
  <si>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</si>
  <si>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</si>
  <si>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</si>
  <si>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0217322</t>
  </si>
  <si>
    <t>Будівництво медичних установ та закладів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</si>
  <si>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</si>
  <si>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</si>
  <si>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</si>
  <si>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</si>
  <si>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</si>
  <si>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</si>
  <si>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</si>
  <si>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</si>
  <si>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</si>
  <si>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</si>
  <si>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</si>
  <si>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</si>
  <si>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</si>
  <si>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</si>
  <si>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</si>
  <si>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</si>
  <si>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</si>
  <si>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</si>
  <si>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Програма розвитку системи освіти міста Фастова на 2017-2019 роки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</si>
  <si>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</si>
  <si>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</si>
  <si>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</si>
  <si>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</si>
  <si>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</si>
  <si>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</si>
  <si>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</si>
  <si>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</si>
  <si>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</si>
  <si>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</si>
  <si>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освіти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</si>
  <si>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</si>
  <si>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</si>
  <si>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</si>
  <si>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</si>
  <si>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</si>
  <si>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</si>
  <si>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</si>
  <si>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</si>
  <si>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</si>
  <si>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</si>
  <si>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</si>
  <si>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</si>
  <si>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</si>
  <si>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</si>
  <si>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</si>
  <si>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</si>
  <si>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</si>
  <si>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</si>
  <si>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</si>
  <si>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</si>
  <si>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</si>
  <si>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</si>
  <si>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</si>
  <si>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</si>
  <si>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</si>
  <si>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</si>
  <si>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</si>
  <si>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</si>
  <si>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</si>
  <si>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</si>
  <si>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Програма соціально-економічного і культурного розвитку  міста на 2019 рік</t>
  </si>
  <si>
    <t>Виконавчий комітет Фастівської міської ради</t>
  </si>
  <si>
    <t>Міська програма "Дитяче харчування на 2019-2020 роки"</t>
  </si>
  <si>
    <t>витрат місцевого бюджету на реалізацію місцевих/регіональних програм у 2019 році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</si>
  <si>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</si>
  <si>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</si>
  <si>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</si>
  <si>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</si>
  <si>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</si>
  <si>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 xml:space="preserve">Програма підтримки громадських організацій на 2019 рік </t>
  </si>
  <si>
    <t>№ 8-VІ-VІІ
від 24. 12. 2015 року</t>
  </si>
  <si>
    <t>№ 17-VІІІ-VІІ
від 29. 01. 2016 року</t>
  </si>
  <si>
    <t>№ 6-ХХІІ-VІІ
від 22.12.2016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</si>
  <si>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</si>
  <si>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</si>
  <si>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</si>
  <si>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</si>
  <si>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</si>
  <si>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</si>
  <si>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</si>
  <si>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</si>
  <si>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</si>
  <si>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</si>
  <si>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</si>
  <si>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</si>
  <si>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</si>
  <si>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</si>
  <si>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</si>
  <si>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</si>
  <si>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</si>
  <si>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№2- ХLVІ -VІІ
від 11.12.2018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</si>
  <si>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</si>
  <si>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</si>
  <si>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</si>
  <si>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</si>
  <si>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 2- 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</si>
  <si>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</si>
  <si>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</si>
  <si>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</si>
  <si>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</si>
  <si>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</si>
  <si>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0217370</t>
  </si>
  <si>
    <t>Реалізація інших заходів щодо соціально-економічного розвитку регіонів</t>
  </si>
  <si>
    <t>0615031</t>
  </si>
  <si>
    <t>0611162</t>
  </si>
  <si>
    <t>0990</t>
  </si>
  <si>
    <t>Інші програми та заходи у сфері освіти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</si>
  <si>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</si>
  <si>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</si>
  <si>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</si>
  <si>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від  07.02.2019 року №  44-XLIХ-VII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</si>
</sst>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6" fillId="0" borderId="10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 quotePrefix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 quotePrefix="1">
      <alignment horizontal="left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quotePrefix="1">
      <alignment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2" fontId="6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" fontId="8" fillId="34" borderId="10" xfId="0" applyNumberFormat="1" applyFont="1" applyFill="1" applyBorder="1" applyAlignment="1">
      <alignment vertical="center" wrapText="1"/>
    </xf>
    <xf numFmtId="4" fontId="47" fillId="0" borderId="10" xfId="58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top" wrapText="1"/>
    </xf>
    <xf numFmtId="4" fontId="49" fillId="35" borderId="10" xfId="58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49" fontId="45" fillId="0" borderId="0" xfId="0" applyNumberFormat="1" applyFont="1" applyAlignment="1">
      <alignment wrapText="1"/>
    </xf>
    <xf numFmtId="49" fontId="45" fillId="0" borderId="10" xfId="0" applyNumberFormat="1" applyFont="1" applyBorder="1" applyAlignment="1">
      <alignment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52">
      <selection activeCell="I48" sqref="I48"/>
    </sheetView>
  </sheetViews>
  <sheetFormatPr defaultColWidth="9.140625" defaultRowHeight="12.75"/>
  <cols>
    <col min="1" max="1" width="12.7109375" style="55" customWidth="1"/>
    <col min="2" max="2" width="10.8515625" style="55" customWidth="1"/>
    <col min="3" max="3" width="12.421875" style="55" customWidth="1"/>
    <col min="4" max="4" width="48.7109375" style="55" customWidth="1"/>
    <col min="5" max="5" width="53.8515625" style="55" customWidth="1"/>
    <col min="6" max="6" width="21.28125" style="55" customWidth="1"/>
    <col min="7" max="7" width="19.28125" style="55" customWidth="1"/>
    <col min="8" max="8" width="18.421875" style="55" customWidth="1"/>
    <col min="9" max="10" width="18.8515625" style="55" customWidth="1"/>
    <col min="11" max="16384" width="9.140625" style="55" customWidth="1"/>
  </cols>
  <sheetData>
    <row r="1" ht="12.75">
      <c r="I1" s="55" t="s">
        <v>137</v>
      </c>
    </row>
    <row r="2" ht="12.75">
      <c r="I2" s="55" t="s">
        <v>138</v>
      </c>
    </row>
    <row r="3" ht="12.75">
      <c r="I3" s="55" t="s">
        <v>166</v>
      </c>
    </row>
    <row r="5" spans="1:10" ht="25.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35.25" customHeight="1">
      <c r="A6" s="62" t="s">
        <v>119</v>
      </c>
      <c r="B6" s="62"/>
      <c r="C6" s="62"/>
      <c r="D6" s="62"/>
      <c r="E6" s="62"/>
      <c r="F6" s="62"/>
      <c r="G6" s="62"/>
      <c r="H6" s="62"/>
      <c r="I6" s="62"/>
      <c r="J6" s="62"/>
    </row>
    <row r="7" ht="15.75">
      <c r="J7" s="1" t="s">
        <v>1</v>
      </c>
    </row>
    <row r="8" spans="1:10" ht="21" customHeight="1">
      <c r="A8" s="61" t="s">
        <v>9</v>
      </c>
      <c r="B8" s="61" t="s">
        <v>10</v>
      </c>
      <c r="C8" s="61" t="s">
        <v>11</v>
      </c>
      <c r="D8" s="61" t="s">
        <v>12</v>
      </c>
      <c r="E8" s="61" t="s">
        <v>13</v>
      </c>
      <c r="F8" s="61" t="s">
        <v>2</v>
      </c>
      <c r="G8" s="61" t="s">
        <v>3</v>
      </c>
      <c r="H8" s="61" t="s">
        <v>4</v>
      </c>
      <c r="I8" s="61" t="s">
        <v>5</v>
      </c>
      <c r="J8" s="61"/>
    </row>
    <row r="9" spans="1:10" ht="79.5" customHeight="1">
      <c r="A9" s="61"/>
      <c r="B9" s="61"/>
      <c r="C9" s="61"/>
      <c r="D9" s="61"/>
      <c r="E9" s="61"/>
      <c r="F9" s="61"/>
      <c r="G9" s="61"/>
      <c r="H9" s="61"/>
      <c r="I9" s="53" t="s">
        <v>6</v>
      </c>
      <c r="J9" s="53" t="s">
        <v>14</v>
      </c>
    </row>
    <row r="10" spans="1:10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34.5" customHeight="1">
      <c r="A11" s="30" t="s">
        <v>139</v>
      </c>
      <c r="B11" s="47"/>
      <c r="C11" s="48"/>
      <c r="D11" s="46" t="s">
        <v>117</v>
      </c>
      <c r="E11" s="49"/>
      <c r="F11" s="49"/>
      <c r="G11" s="40">
        <f>SUM(G12:G34)</f>
        <v>69886250</v>
      </c>
      <c r="H11" s="40">
        <f>SUM(H12:H34)</f>
        <v>53189870</v>
      </c>
      <c r="I11" s="40">
        <f>SUM(I12:I34)</f>
        <v>16696380</v>
      </c>
      <c r="J11" s="40">
        <f>SUM(J12:J34)</f>
        <v>16676380</v>
      </c>
    </row>
    <row r="12" spans="1:10" ht="54.75" customHeight="1">
      <c r="A12" s="3" t="s">
        <v>15</v>
      </c>
      <c r="B12" s="4" t="s">
        <v>16</v>
      </c>
      <c r="C12" s="4" t="s">
        <v>17</v>
      </c>
      <c r="D12" s="5" t="s">
        <v>18</v>
      </c>
      <c r="E12" s="6" t="s">
        <v>116</v>
      </c>
      <c r="F12" s="56" t="s">
        <v>151</v>
      </c>
      <c r="G12" s="41">
        <f>H12+I12</f>
        <v>400000</v>
      </c>
      <c r="H12" s="42"/>
      <c r="I12" s="42">
        <v>400000</v>
      </c>
      <c r="J12" s="42">
        <v>400000</v>
      </c>
    </row>
    <row r="13" spans="1:10" ht="37.5" customHeight="1">
      <c r="A13" s="3" t="s">
        <v>19</v>
      </c>
      <c r="B13" s="4" t="s">
        <v>20</v>
      </c>
      <c r="C13" s="4" t="s">
        <v>21</v>
      </c>
      <c r="D13" s="7" t="s">
        <v>22</v>
      </c>
      <c r="E13" s="6" t="s">
        <v>116</v>
      </c>
      <c r="F13" s="56" t="s">
        <v>151</v>
      </c>
      <c r="G13" s="41">
        <f aca="true" t="shared" si="0" ref="G13:G60">H13+I13</f>
        <v>280000</v>
      </c>
      <c r="H13" s="42">
        <f>420000-140000</f>
        <v>280000</v>
      </c>
      <c r="I13" s="42"/>
      <c r="J13" s="42"/>
    </row>
    <row r="14" spans="1:10" ht="66" customHeight="1">
      <c r="A14" s="3" t="s">
        <v>19</v>
      </c>
      <c r="B14" s="4" t="s">
        <v>20</v>
      </c>
      <c r="C14" s="4" t="s">
        <v>21</v>
      </c>
      <c r="D14" s="7" t="s">
        <v>22</v>
      </c>
      <c r="E14" s="6" t="s">
        <v>122</v>
      </c>
      <c r="F14" s="56" t="s">
        <v>123</v>
      </c>
      <c r="G14" s="41">
        <f t="shared" si="0"/>
        <v>140000</v>
      </c>
      <c r="H14" s="42">
        <f>105000+35000</f>
        <v>140000</v>
      </c>
      <c r="I14" s="42"/>
      <c r="J14" s="42"/>
    </row>
    <row r="15" spans="1:10" ht="81" customHeight="1">
      <c r="A15" s="8" t="s">
        <v>23</v>
      </c>
      <c r="B15" s="9">
        <v>2111</v>
      </c>
      <c r="C15" s="10" t="s">
        <v>24</v>
      </c>
      <c r="D15" s="11" t="s">
        <v>25</v>
      </c>
      <c r="E15" s="50" t="s">
        <v>154</v>
      </c>
      <c r="F15" s="56" t="s">
        <v>155</v>
      </c>
      <c r="G15" s="41">
        <f t="shared" si="0"/>
        <v>18562769</v>
      </c>
      <c r="H15" s="42">
        <f>11905700+5255294</f>
        <v>17160994</v>
      </c>
      <c r="I15" s="54">
        <f>1053955+347820</f>
        <v>1401775</v>
      </c>
      <c r="J15" s="54">
        <f>1053955+347820</f>
        <v>1401775</v>
      </c>
    </row>
    <row r="16" spans="1:10" ht="92.25" customHeight="1">
      <c r="A16" s="3" t="s">
        <v>26</v>
      </c>
      <c r="B16" s="12">
        <v>3140</v>
      </c>
      <c r="C16" s="15" t="s">
        <v>27</v>
      </c>
      <c r="D16" s="11" t="s">
        <v>28</v>
      </c>
      <c r="E16" s="6" t="s">
        <v>29</v>
      </c>
      <c r="F16" s="56" t="s">
        <v>124</v>
      </c>
      <c r="G16" s="41">
        <f t="shared" si="0"/>
        <v>2030000</v>
      </c>
      <c r="H16" s="42">
        <v>2030000</v>
      </c>
      <c r="I16" s="42"/>
      <c r="J16" s="42"/>
    </row>
    <row r="17" spans="1:10" ht="66.75" customHeight="1">
      <c r="A17" s="3" t="s">
        <v>30</v>
      </c>
      <c r="B17" s="12">
        <v>3121</v>
      </c>
      <c r="C17" s="15" t="s">
        <v>27</v>
      </c>
      <c r="D17" s="14" t="s">
        <v>31</v>
      </c>
      <c r="E17" s="6" t="s">
        <v>29</v>
      </c>
      <c r="F17" s="56" t="s">
        <v>124</v>
      </c>
      <c r="G17" s="41">
        <f t="shared" si="0"/>
        <v>78000</v>
      </c>
      <c r="H17" s="42">
        <v>78000</v>
      </c>
      <c r="I17" s="42"/>
      <c r="J17" s="42"/>
    </row>
    <row r="18" spans="1:10" ht="50.25" customHeight="1">
      <c r="A18" s="3" t="s">
        <v>32</v>
      </c>
      <c r="B18" s="12">
        <v>3192</v>
      </c>
      <c r="C18" s="3" t="s">
        <v>33</v>
      </c>
      <c r="D18" s="11" t="s">
        <v>34</v>
      </c>
      <c r="E18" s="6" t="s">
        <v>125</v>
      </c>
      <c r="F18" s="56" t="s">
        <v>152</v>
      </c>
      <c r="G18" s="41">
        <f t="shared" si="0"/>
        <v>300000</v>
      </c>
      <c r="H18" s="42">
        <v>300000</v>
      </c>
      <c r="I18" s="42"/>
      <c r="J18" s="42"/>
    </row>
    <row r="19" spans="1:10" ht="36.75" customHeight="1">
      <c r="A19" s="3" t="s">
        <v>35</v>
      </c>
      <c r="B19" s="12">
        <v>3242</v>
      </c>
      <c r="C19" s="15" t="s">
        <v>36</v>
      </c>
      <c r="D19" s="13" t="s">
        <v>37</v>
      </c>
      <c r="E19" s="6" t="s">
        <v>38</v>
      </c>
      <c r="F19" s="56" t="s">
        <v>126</v>
      </c>
      <c r="G19" s="41">
        <f t="shared" si="0"/>
        <v>3124876</v>
      </c>
      <c r="H19" s="42">
        <f>3513876-H20-H21</f>
        <v>3124876</v>
      </c>
      <c r="I19" s="42"/>
      <c r="J19" s="42"/>
    </row>
    <row r="20" spans="1:10" ht="52.5" customHeight="1">
      <c r="A20" s="3" t="s">
        <v>35</v>
      </c>
      <c r="B20" s="12">
        <v>3242</v>
      </c>
      <c r="C20" s="15" t="s">
        <v>36</v>
      </c>
      <c r="D20" s="13" t="s">
        <v>37</v>
      </c>
      <c r="E20" s="6" t="s">
        <v>29</v>
      </c>
      <c r="F20" s="56" t="s">
        <v>124</v>
      </c>
      <c r="G20" s="41">
        <f t="shared" si="0"/>
        <v>165000</v>
      </c>
      <c r="H20" s="42">
        <f>65000+100000</f>
        <v>165000</v>
      </c>
      <c r="I20" s="42"/>
      <c r="J20" s="42"/>
    </row>
    <row r="21" spans="1:10" ht="66" customHeight="1">
      <c r="A21" s="16" t="s">
        <v>35</v>
      </c>
      <c r="B21" s="17">
        <v>3242</v>
      </c>
      <c r="C21" s="18" t="s">
        <v>36</v>
      </c>
      <c r="D21" s="19" t="s">
        <v>37</v>
      </c>
      <c r="E21" s="21" t="s">
        <v>148</v>
      </c>
      <c r="F21" s="56" t="s">
        <v>150</v>
      </c>
      <c r="G21" s="41">
        <f>H21+I21</f>
        <v>224000</v>
      </c>
      <c r="H21" s="42">
        <f>155000-30000-1000+100000</f>
        <v>224000</v>
      </c>
      <c r="I21" s="42"/>
      <c r="J21" s="42"/>
    </row>
    <row r="22" spans="1:10" ht="31.5" customHeight="1">
      <c r="A22" s="16" t="s">
        <v>39</v>
      </c>
      <c r="B22" s="17">
        <v>6011</v>
      </c>
      <c r="C22" s="16" t="s">
        <v>40</v>
      </c>
      <c r="D22" s="20" t="s">
        <v>41</v>
      </c>
      <c r="E22" s="21" t="s">
        <v>116</v>
      </c>
      <c r="F22" s="56" t="s">
        <v>151</v>
      </c>
      <c r="G22" s="41">
        <f t="shared" si="0"/>
        <v>3150000</v>
      </c>
      <c r="H22" s="42">
        <v>3150000</v>
      </c>
      <c r="I22" s="42"/>
      <c r="J22" s="42"/>
    </row>
    <row r="23" spans="1:10" ht="31.5" customHeight="1">
      <c r="A23" s="16" t="s">
        <v>42</v>
      </c>
      <c r="B23" s="17">
        <v>6013</v>
      </c>
      <c r="C23" s="16" t="s">
        <v>40</v>
      </c>
      <c r="D23" s="22" t="s">
        <v>43</v>
      </c>
      <c r="E23" s="21" t="s">
        <v>116</v>
      </c>
      <c r="F23" s="56" t="s">
        <v>151</v>
      </c>
      <c r="G23" s="41">
        <f t="shared" si="0"/>
        <v>649000</v>
      </c>
      <c r="H23" s="42">
        <v>649000</v>
      </c>
      <c r="I23" s="42"/>
      <c r="J23" s="42"/>
    </row>
    <row r="24" spans="1:10" ht="51.75" customHeight="1">
      <c r="A24" s="16" t="s">
        <v>44</v>
      </c>
      <c r="B24" s="17">
        <v>6020</v>
      </c>
      <c r="C24" s="16" t="s">
        <v>40</v>
      </c>
      <c r="D24" s="5" t="s">
        <v>45</v>
      </c>
      <c r="E24" s="21" t="s">
        <v>116</v>
      </c>
      <c r="F24" s="56" t="s">
        <v>151</v>
      </c>
      <c r="G24" s="41">
        <f t="shared" si="0"/>
        <v>350000</v>
      </c>
      <c r="H24" s="42">
        <v>350000</v>
      </c>
      <c r="I24" s="42"/>
      <c r="J24" s="42"/>
    </row>
    <row r="25" spans="1:10" ht="35.25" customHeight="1">
      <c r="A25" s="16" t="s">
        <v>46</v>
      </c>
      <c r="B25" s="17">
        <v>6030</v>
      </c>
      <c r="C25" s="16" t="s">
        <v>40</v>
      </c>
      <c r="D25" s="19" t="s">
        <v>47</v>
      </c>
      <c r="E25" s="21" t="s">
        <v>144</v>
      </c>
      <c r="F25" s="56" t="s">
        <v>145</v>
      </c>
      <c r="G25" s="41">
        <f t="shared" si="0"/>
        <v>24049000</v>
      </c>
      <c r="H25" s="57">
        <v>23749000</v>
      </c>
      <c r="I25" s="57">
        <v>300000</v>
      </c>
      <c r="J25" s="57">
        <v>300000</v>
      </c>
    </row>
    <row r="26" spans="1:10" ht="35.25" customHeight="1">
      <c r="A26" s="16" t="s">
        <v>46</v>
      </c>
      <c r="B26" s="17">
        <v>6030</v>
      </c>
      <c r="C26" s="16" t="s">
        <v>40</v>
      </c>
      <c r="D26" s="19" t="s">
        <v>47</v>
      </c>
      <c r="E26" s="21" t="s">
        <v>116</v>
      </c>
      <c r="F26" s="56" t="s">
        <v>146</v>
      </c>
      <c r="G26" s="41">
        <f t="shared" si="0"/>
        <v>495000</v>
      </c>
      <c r="H26" s="57"/>
      <c r="I26" s="58">
        <v>495000</v>
      </c>
      <c r="J26" s="58">
        <v>495000</v>
      </c>
    </row>
    <row r="27" spans="1:10" ht="35.25" customHeight="1">
      <c r="A27" s="16" t="s">
        <v>50</v>
      </c>
      <c r="B27" s="17">
        <v>7130</v>
      </c>
      <c r="C27" s="16" t="s">
        <v>51</v>
      </c>
      <c r="D27" s="19" t="s">
        <v>52</v>
      </c>
      <c r="E27" s="21" t="s">
        <v>116</v>
      </c>
      <c r="F27" s="56" t="s">
        <v>146</v>
      </c>
      <c r="G27" s="41">
        <f t="shared" si="0"/>
        <v>199000</v>
      </c>
      <c r="H27" s="57">
        <v>199000</v>
      </c>
      <c r="I27" s="57"/>
      <c r="J27" s="57"/>
    </row>
    <row r="28" spans="1:10" ht="80.25" customHeight="1">
      <c r="A28" s="16" t="s">
        <v>54</v>
      </c>
      <c r="B28" s="17">
        <v>7322</v>
      </c>
      <c r="C28" s="16" t="s">
        <v>53</v>
      </c>
      <c r="D28" s="20" t="s">
        <v>55</v>
      </c>
      <c r="E28" s="51" t="s">
        <v>154</v>
      </c>
      <c r="F28" s="56" t="s">
        <v>155</v>
      </c>
      <c r="G28" s="41">
        <f t="shared" si="0"/>
        <v>538605</v>
      </c>
      <c r="H28" s="57"/>
      <c r="I28" s="57">
        <v>538605</v>
      </c>
      <c r="J28" s="57">
        <v>538605</v>
      </c>
    </row>
    <row r="29" spans="1:10" ht="80.25" customHeight="1">
      <c r="A29" s="17" t="s">
        <v>163</v>
      </c>
      <c r="B29" s="17" t="s">
        <v>164</v>
      </c>
      <c r="C29" s="52" t="s">
        <v>53</v>
      </c>
      <c r="D29" s="20" t="s">
        <v>165</v>
      </c>
      <c r="E29" s="21" t="s">
        <v>116</v>
      </c>
      <c r="F29" s="56" t="s">
        <v>151</v>
      </c>
      <c r="G29" s="41">
        <f t="shared" si="0"/>
        <v>1054600</v>
      </c>
      <c r="H29" s="57"/>
      <c r="I29" s="58">
        <v>1054600</v>
      </c>
      <c r="J29" s="58">
        <v>1054600</v>
      </c>
    </row>
    <row r="30" spans="1:10" ht="42.75" customHeight="1">
      <c r="A30" s="16" t="s">
        <v>157</v>
      </c>
      <c r="B30" s="17">
        <v>7370</v>
      </c>
      <c r="C30" s="16" t="s">
        <v>60</v>
      </c>
      <c r="D30" s="26" t="s">
        <v>158</v>
      </c>
      <c r="E30" s="21" t="s">
        <v>116</v>
      </c>
      <c r="F30" s="56" t="s">
        <v>151</v>
      </c>
      <c r="G30" s="41">
        <f t="shared" si="0"/>
        <v>1486400</v>
      </c>
      <c r="H30" s="57"/>
      <c r="I30" s="58">
        <f>490000+996400</f>
        <v>1486400</v>
      </c>
      <c r="J30" s="58">
        <f>490000+996400</f>
        <v>1486400</v>
      </c>
    </row>
    <row r="31" spans="1:10" ht="57.75" customHeight="1">
      <c r="A31" s="16" t="s">
        <v>56</v>
      </c>
      <c r="B31" s="17">
        <v>7461</v>
      </c>
      <c r="C31" s="18" t="s">
        <v>57</v>
      </c>
      <c r="D31" s="20" t="s">
        <v>58</v>
      </c>
      <c r="E31" s="21" t="s">
        <v>59</v>
      </c>
      <c r="F31" s="56" t="s">
        <v>136</v>
      </c>
      <c r="G31" s="41">
        <f t="shared" si="0"/>
        <v>10990000</v>
      </c>
      <c r="H31" s="57">
        <v>1490000</v>
      </c>
      <c r="I31" s="57">
        <v>9500000</v>
      </c>
      <c r="J31" s="57">
        <v>9500000</v>
      </c>
    </row>
    <row r="32" spans="1:10" ht="57.75" customHeight="1">
      <c r="A32" s="16" t="s">
        <v>61</v>
      </c>
      <c r="B32" s="23">
        <v>7670</v>
      </c>
      <c r="C32" s="24" t="s">
        <v>60</v>
      </c>
      <c r="D32" s="25" t="s">
        <v>62</v>
      </c>
      <c r="E32" s="21" t="s">
        <v>149</v>
      </c>
      <c r="F32" s="56" t="s">
        <v>147</v>
      </c>
      <c r="G32" s="41">
        <f t="shared" si="0"/>
        <v>1500000</v>
      </c>
      <c r="H32" s="57"/>
      <c r="I32" s="57">
        <v>1500000</v>
      </c>
      <c r="J32" s="57">
        <v>1500000</v>
      </c>
    </row>
    <row r="33" spans="1:10" ht="34.5" customHeight="1">
      <c r="A33" s="16" t="s">
        <v>63</v>
      </c>
      <c r="B33" s="17">
        <v>7680</v>
      </c>
      <c r="C33" s="16" t="s">
        <v>60</v>
      </c>
      <c r="D33" s="26" t="s">
        <v>64</v>
      </c>
      <c r="E33" s="21" t="s">
        <v>116</v>
      </c>
      <c r="F33" s="56" t="s">
        <v>146</v>
      </c>
      <c r="G33" s="41">
        <f t="shared" si="0"/>
        <v>100000</v>
      </c>
      <c r="H33" s="57">
        <v>100000</v>
      </c>
      <c r="I33" s="57"/>
      <c r="J33" s="57"/>
    </row>
    <row r="34" spans="1:10" ht="37.5" customHeight="1">
      <c r="A34" s="27" t="s">
        <v>65</v>
      </c>
      <c r="B34" s="28">
        <v>8340</v>
      </c>
      <c r="C34" s="16" t="s">
        <v>66</v>
      </c>
      <c r="D34" s="19" t="s">
        <v>67</v>
      </c>
      <c r="E34" s="39" t="s">
        <v>68</v>
      </c>
      <c r="F34" s="56" t="s">
        <v>127</v>
      </c>
      <c r="G34" s="41">
        <f t="shared" si="0"/>
        <v>20000</v>
      </c>
      <c r="H34" s="57"/>
      <c r="I34" s="57">
        <v>20000</v>
      </c>
      <c r="J34" s="57"/>
    </row>
    <row r="35" spans="1:10" ht="37.5" customHeight="1">
      <c r="A35" s="30" t="s">
        <v>140</v>
      </c>
      <c r="B35" s="49"/>
      <c r="C35" s="49"/>
      <c r="D35" s="49" t="s">
        <v>69</v>
      </c>
      <c r="E35" s="49"/>
      <c r="F35" s="49"/>
      <c r="G35" s="43">
        <f>SUM(G36:G46)</f>
        <v>13688355.27</v>
      </c>
      <c r="H35" s="43">
        <f>SUM(H36:H46)</f>
        <v>8375699</v>
      </c>
      <c r="I35" s="43">
        <f>SUM(I36:I46)</f>
        <v>5312656.2700000005</v>
      </c>
      <c r="J35" s="43">
        <f>SUM(J36:J46)</f>
        <v>5232656.2700000005</v>
      </c>
    </row>
    <row r="36" spans="1:10" ht="36" customHeight="1">
      <c r="A36" s="27" t="s">
        <v>70</v>
      </c>
      <c r="B36" s="31" t="s">
        <v>71</v>
      </c>
      <c r="C36" s="32" t="s">
        <v>72</v>
      </c>
      <c r="D36" s="22" t="s">
        <v>73</v>
      </c>
      <c r="E36" s="21" t="s">
        <v>118</v>
      </c>
      <c r="F36" s="56" t="s">
        <v>153</v>
      </c>
      <c r="G36" s="41">
        <f t="shared" si="0"/>
        <v>4200000</v>
      </c>
      <c r="H36" s="57">
        <v>4200000</v>
      </c>
      <c r="I36" s="57"/>
      <c r="J36" s="57"/>
    </row>
    <row r="37" spans="1:10" ht="31.5">
      <c r="A37" s="27" t="s">
        <v>70</v>
      </c>
      <c r="B37" s="31" t="s">
        <v>71</v>
      </c>
      <c r="C37" s="32" t="s">
        <v>72</v>
      </c>
      <c r="D37" s="22" t="s">
        <v>73</v>
      </c>
      <c r="E37" s="21" t="s">
        <v>74</v>
      </c>
      <c r="F37" s="56" t="s">
        <v>128</v>
      </c>
      <c r="G37" s="41">
        <f t="shared" si="0"/>
        <v>891406.5700000001</v>
      </c>
      <c r="H37" s="57"/>
      <c r="I37" s="58">
        <f>519433.3+56907+315066.27</f>
        <v>891406.5700000001</v>
      </c>
      <c r="J37" s="58">
        <f>519433.3+56907+315066.27</f>
        <v>891406.5700000001</v>
      </c>
    </row>
    <row r="38" spans="1:10" ht="95.25" customHeight="1">
      <c r="A38" s="27" t="s">
        <v>75</v>
      </c>
      <c r="B38" s="31" t="s">
        <v>76</v>
      </c>
      <c r="C38" s="32" t="s">
        <v>77</v>
      </c>
      <c r="D38" s="19" t="s">
        <v>78</v>
      </c>
      <c r="E38" s="21" t="s">
        <v>118</v>
      </c>
      <c r="F38" s="56" t="s">
        <v>153</v>
      </c>
      <c r="G38" s="41">
        <f t="shared" si="0"/>
        <v>2345700</v>
      </c>
      <c r="H38" s="57">
        <v>2345700</v>
      </c>
      <c r="I38" s="57"/>
      <c r="J38" s="57"/>
    </row>
    <row r="39" spans="1:10" ht="80.25" customHeight="1">
      <c r="A39" s="27" t="s">
        <v>75</v>
      </c>
      <c r="B39" s="31" t="s">
        <v>76</v>
      </c>
      <c r="C39" s="32" t="s">
        <v>77</v>
      </c>
      <c r="D39" s="19" t="s">
        <v>78</v>
      </c>
      <c r="E39" s="21" t="s">
        <v>48</v>
      </c>
      <c r="F39" s="56" t="s">
        <v>129</v>
      </c>
      <c r="G39" s="41">
        <f t="shared" si="0"/>
        <v>699999</v>
      </c>
      <c r="H39" s="57">
        <v>349999</v>
      </c>
      <c r="I39" s="57">
        <f>196000+100000+54000</f>
        <v>350000</v>
      </c>
      <c r="J39" s="57">
        <f>196000+100000+54000</f>
        <v>350000</v>
      </c>
    </row>
    <row r="40" spans="1:10" ht="82.5" customHeight="1">
      <c r="A40" s="27" t="s">
        <v>75</v>
      </c>
      <c r="B40" s="31" t="s">
        <v>76</v>
      </c>
      <c r="C40" s="32" t="s">
        <v>77</v>
      </c>
      <c r="D40" s="19" t="s">
        <v>78</v>
      </c>
      <c r="E40" s="21" t="s">
        <v>74</v>
      </c>
      <c r="F40" s="56" t="s">
        <v>128</v>
      </c>
      <c r="G40" s="41">
        <f t="shared" si="0"/>
        <v>3526249.7</v>
      </c>
      <c r="H40" s="57"/>
      <c r="I40" s="58">
        <f>3079312.7+175937+100000+171000</f>
        <v>3526249.7</v>
      </c>
      <c r="J40" s="58">
        <f>3079312.7+175937+100000+171000</f>
        <v>3526249.7</v>
      </c>
    </row>
    <row r="41" spans="1:10" ht="78.75">
      <c r="A41" s="27" t="s">
        <v>79</v>
      </c>
      <c r="B41" s="31" t="s">
        <v>80</v>
      </c>
      <c r="C41" s="32" t="s">
        <v>81</v>
      </c>
      <c r="D41" s="19" t="s">
        <v>82</v>
      </c>
      <c r="E41" s="21" t="s">
        <v>118</v>
      </c>
      <c r="F41" s="56" t="s">
        <v>153</v>
      </c>
      <c r="G41" s="41">
        <f t="shared" si="0"/>
        <v>140000</v>
      </c>
      <c r="H41" s="57">
        <v>140000</v>
      </c>
      <c r="I41" s="57"/>
      <c r="J41" s="57"/>
    </row>
    <row r="42" spans="1:10" ht="78.75">
      <c r="A42" s="27" t="s">
        <v>79</v>
      </c>
      <c r="B42" s="31" t="s">
        <v>80</v>
      </c>
      <c r="C42" s="32" t="s">
        <v>81</v>
      </c>
      <c r="D42" s="19" t="s">
        <v>82</v>
      </c>
      <c r="E42" s="21" t="s">
        <v>74</v>
      </c>
      <c r="F42" s="56" t="s">
        <v>128</v>
      </c>
      <c r="G42" s="41">
        <f t="shared" si="0"/>
        <v>445000</v>
      </c>
      <c r="H42" s="57"/>
      <c r="I42" s="58">
        <v>445000</v>
      </c>
      <c r="J42" s="58">
        <v>445000</v>
      </c>
    </row>
    <row r="43" spans="1:10" ht="35.25" customHeight="1">
      <c r="A43" s="27" t="s">
        <v>83</v>
      </c>
      <c r="B43" s="31" t="s">
        <v>36</v>
      </c>
      <c r="C43" s="32" t="s">
        <v>84</v>
      </c>
      <c r="D43" s="22" t="s">
        <v>85</v>
      </c>
      <c r="E43" s="21" t="s">
        <v>48</v>
      </c>
      <c r="F43" s="56" t="s">
        <v>129</v>
      </c>
      <c r="G43" s="41">
        <f t="shared" si="0"/>
        <v>100000</v>
      </c>
      <c r="H43" s="57">
        <v>80000</v>
      </c>
      <c r="I43" s="57">
        <v>20000</v>
      </c>
      <c r="J43" s="57">
        <v>20000</v>
      </c>
    </row>
    <row r="44" spans="1:10" ht="35.25" customHeight="1">
      <c r="A44" s="27" t="s">
        <v>160</v>
      </c>
      <c r="B44" s="31">
        <v>1162</v>
      </c>
      <c r="C44" s="27" t="s">
        <v>161</v>
      </c>
      <c r="D44" s="22" t="s">
        <v>162</v>
      </c>
      <c r="E44" s="21" t="s">
        <v>74</v>
      </c>
      <c r="F44" s="56" t="s">
        <v>128</v>
      </c>
      <c r="G44" s="41">
        <f t="shared" si="0"/>
        <v>910000</v>
      </c>
      <c r="H44" s="57">
        <v>910000</v>
      </c>
      <c r="I44" s="57"/>
      <c r="J44" s="57"/>
    </row>
    <row r="45" spans="1:10" ht="35.25" customHeight="1">
      <c r="A45" s="27" t="s">
        <v>159</v>
      </c>
      <c r="B45" s="33">
        <v>5031</v>
      </c>
      <c r="C45" s="38" t="s">
        <v>86</v>
      </c>
      <c r="D45" s="34" t="s">
        <v>87</v>
      </c>
      <c r="E45" s="21" t="s">
        <v>74</v>
      </c>
      <c r="F45" s="56" t="s">
        <v>128</v>
      </c>
      <c r="G45" s="41">
        <f t="shared" si="0"/>
        <v>350000</v>
      </c>
      <c r="H45" s="58">
        <f>250000+100000</f>
        <v>350000</v>
      </c>
      <c r="I45" s="57"/>
      <c r="J45" s="57"/>
    </row>
    <row r="46" spans="1:10" ht="36" customHeight="1">
      <c r="A46" s="27" t="s">
        <v>88</v>
      </c>
      <c r="B46" s="28">
        <v>8340</v>
      </c>
      <c r="C46" s="16" t="s">
        <v>66</v>
      </c>
      <c r="D46" s="19" t="s">
        <v>67</v>
      </c>
      <c r="E46" s="39" t="s">
        <v>68</v>
      </c>
      <c r="F46" s="56" t="s">
        <v>127</v>
      </c>
      <c r="G46" s="41">
        <f t="shared" si="0"/>
        <v>80000</v>
      </c>
      <c r="H46" s="57"/>
      <c r="I46" s="57">
        <v>80000</v>
      </c>
      <c r="J46" s="57"/>
    </row>
    <row r="47" spans="1:10" ht="48" customHeight="1">
      <c r="A47" s="29" t="s">
        <v>141</v>
      </c>
      <c r="B47" s="49"/>
      <c r="C47" s="49"/>
      <c r="D47" s="49" t="s">
        <v>89</v>
      </c>
      <c r="E47" s="49"/>
      <c r="F47" s="49"/>
      <c r="G47" s="43">
        <f>G48+G49</f>
        <v>2037300</v>
      </c>
      <c r="H47" s="43">
        <f>H48+H49</f>
        <v>2037300</v>
      </c>
      <c r="I47" s="43">
        <f>I48+I49</f>
        <v>0</v>
      </c>
      <c r="J47" s="43">
        <f>J48+J49</f>
        <v>0</v>
      </c>
    </row>
    <row r="48" spans="1:10" ht="99.75" customHeight="1">
      <c r="A48" s="35" t="s">
        <v>90</v>
      </c>
      <c r="B48" s="23">
        <v>3160</v>
      </c>
      <c r="C48" s="35" t="s">
        <v>71</v>
      </c>
      <c r="D48" s="5" t="s">
        <v>91</v>
      </c>
      <c r="E48" s="21" t="s">
        <v>38</v>
      </c>
      <c r="F48" s="56" t="s">
        <v>126</v>
      </c>
      <c r="G48" s="41">
        <f t="shared" si="0"/>
        <v>337300</v>
      </c>
      <c r="H48" s="57">
        <v>337300</v>
      </c>
      <c r="I48" s="57"/>
      <c r="J48" s="57"/>
    </row>
    <row r="49" spans="1:10" ht="72" customHeight="1">
      <c r="A49" s="35" t="s">
        <v>92</v>
      </c>
      <c r="B49" s="17">
        <v>3242</v>
      </c>
      <c r="C49" s="18" t="s">
        <v>36</v>
      </c>
      <c r="D49" s="19" t="s">
        <v>37</v>
      </c>
      <c r="E49" s="21" t="s">
        <v>156</v>
      </c>
      <c r="F49" s="56" t="s">
        <v>150</v>
      </c>
      <c r="G49" s="41">
        <f t="shared" si="0"/>
        <v>1700000</v>
      </c>
      <c r="H49" s="57">
        <v>1700000</v>
      </c>
      <c r="I49" s="57"/>
      <c r="J49" s="57"/>
    </row>
    <row r="50" spans="1:10" ht="48.75" customHeight="1">
      <c r="A50" s="29" t="s">
        <v>143</v>
      </c>
      <c r="B50" s="49"/>
      <c r="C50" s="49"/>
      <c r="D50" s="49" t="s">
        <v>93</v>
      </c>
      <c r="E50" s="49"/>
      <c r="F50" s="49"/>
      <c r="G50" s="43">
        <f>SUM(G51:G55)</f>
        <v>8631500</v>
      </c>
      <c r="H50" s="43">
        <f>SUM(H51:H55)</f>
        <v>1548500</v>
      </c>
      <c r="I50" s="43">
        <f>SUM(I51:I55)</f>
        <v>7083000</v>
      </c>
      <c r="J50" s="43">
        <f>SUM(J51:J55)</f>
        <v>7083000</v>
      </c>
    </row>
    <row r="51" spans="1:10" ht="31.5">
      <c r="A51" s="27" t="s">
        <v>94</v>
      </c>
      <c r="B51" s="33">
        <v>3133</v>
      </c>
      <c r="C51" s="36" t="s">
        <v>27</v>
      </c>
      <c r="D51" s="37" t="s">
        <v>95</v>
      </c>
      <c r="E51" s="6" t="s">
        <v>96</v>
      </c>
      <c r="F51" s="56" t="s">
        <v>130</v>
      </c>
      <c r="G51" s="41">
        <f t="shared" si="0"/>
        <v>150500</v>
      </c>
      <c r="H51" s="57">
        <v>150500</v>
      </c>
      <c r="I51" s="57"/>
      <c r="J51" s="57"/>
    </row>
    <row r="52" spans="1:10" ht="31.5">
      <c r="A52" s="27" t="s">
        <v>94</v>
      </c>
      <c r="B52" s="33">
        <v>3133</v>
      </c>
      <c r="C52" s="36" t="s">
        <v>27</v>
      </c>
      <c r="D52" s="37" t="s">
        <v>95</v>
      </c>
      <c r="E52" s="21" t="s">
        <v>48</v>
      </c>
      <c r="F52" s="56" t="s">
        <v>129</v>
      </c>
      <c r="G52" s="41">
        <f t="shared" si="0"/>
        <v>100000</v>
      </c>
      <c r="H52" s="57">
        <v>17000</v>
      </c>
      <c r="I52" s="57">
        <v>83000</v>
      </c>
      <c r="J52" s="57">
        <v>83000</v>
      </c>
    </row>
    <row r="53" spans="1:10" ht="47.25">
      <c r="A53" s="27" t="s">
        <v>97</v>
      </c>
      <c r="B53" s="31">
        <v>4060</v>
      </c>
      <c r="C53" s="32" t="s">
        <v>98</v>
      </c>
      <c r="D53" s="19" t="s">
        <v>99</v>
      </c>
      <c r="E53" s="21" t="s">
        <v>100</v>
      </c>
      <c r="F53" s="56" t="s">
        <v>131</v>
      </c>
      <c r="G53" s="41">
        <f t="shared" si="0"/>
        <v>7000000</v>
      </c>
      <c r="H53" s="57"/>
      <c r="I53" s="57">
        <v>7000000</v>
      </c>
      <c r="J53" s="57">
        <v>7000000</v>
      </c>
    </row>
    <row r="54" spans="1:10" ht="31.5">
      <c r="A54" s="16" t="s">
        <v>101</v>
      </c>
      <c r="B54" s="17">
        <v>4082</v>
      </c>
      <c r="C54" s="16" t="s">
        <v>102</v>
      </c>
      <c r="D54" s="22" t="s">
        <v>103</v>
      </c>
      <c r="E54" s="21" t="s">
        <v>100</v>
      </c>
      <c r="F54" s="56" t="s">
        <v>131</v>
      </c>
      <c r="G54" s="41">
        <f t="shared" si="0"/>
        <v>1331000</v>
      </c>
      <c r="H54" s="57">
        <v>1331000</v>
      </c>
      <c r="I54" s="57"/>
      <c r="J54" s="57"/>
    </row>
    <row r="55" spans="1:10" ht="31.5">
      <c r="A55" s="16" t="s">
        <v>104</v>
      </c>
      <c r="B55" s="17">
        <v>7622</v>
      </c>
      <c r="C55" s="16" t="s">
        <v>105</v>
      </c>
      <c r="D55" s="22" t="s">
        <v>106</v>
      </c>
      <c r="E55" s="21" t="s">
        <v>49</v>
      </c>
      <c r="F55" s="56" t="s">
        <v>132</v>
      </c>
      <c r="G55" s="41">
        <f t="shared" si="0"/>
        <v>50000</v>
      </c>
      <c r="H55" s="57">
        <v>50000</v>
      </c>
      <c r="I55" s="57"/>
      <c r="J55" s="57"/>
    </row>
    <row r="56" spans="1:10" ht="52.5" customHeight="1">
      <c r="A56" s="29" t="s">
        <v>142</v>
      </c>
      <c r="B56" s="49"/>
      <c r="C56" s="49"/>
      <c r="D56" s="49" t="s">
        <v>107</v>
      </c>
      <c r="E56" s="49"/>
      <c r="F56" s="49"/>
      <c r="G56" s="43">
        <f>SUM(G57:G61)</f>
        <v>1135200</v>
      </c>
      <c r="H56" s="43">
        <f>SUM(H57:H61)</f>
        <v>585200</v>
      </c>
      <c r="I56" s="43">
        <f>SUM(I57:I61)</f>
        <v>550000</v>
      </c>
      <c r="J56" s="43">
        <f>SUM(J57:J61)</f>
        <v>550000</v>
      </c>
    </row>
    <row r="57" spans="1:10" ht="31.5">
      <c r="A57" s="36" t="s">
        <v>108</v>
      </c>
      <c r="B57" s="33">
        <v>5011</v>
      </c>
      <c r="C57" s="36" t="s">
        <v>86</v>
      </c>
      <c r="D57" s="37" t="s">
        <v>109</v>
      </c>
      <c r="E57" s="6" t="s">
        <v>110</v>
      </c>
      <c r="F57" s="56" t="s">
        <v>133</v>
      </c>
      <c r="G57" s="41">
        <f t="shared" si="0"/>
        <v>150000</v>
      </c>
      <c r="H57" s="57">
        <v>150000</v>
      </c>
      <c r="I57" s="57"/>
      <c r="J57" s="57"/>
    </row>
    <row r="58" spans="1:10" ht="31.5">
      <c r="A58" s="36" t="s">
        <v>111</v>
      </c>
      <c r="B58" s="33">
        <v>5012</v>
      </c>
      <c r="C58" s="38" t="s">
        <v>86</v>
      </c>
      <c r="D58" s="37" t="s">
        <v>112</v>
      </c>
      <c r="E58" s="21" t="s">
        <v>110</v>
      </c>
      <c r="F58" s="56" t="s">
        <v>133</v>
      </c>
      <c r="G58" s="41">
        <f t="shared" si="0"/>
        <v>300000</v>
      </c>
      <c r="H58" s="57">
        <v>300000</v>
      </c>
      <c r="I58" s="57"/>
      <c r="J58" s="57"/>
    </row>
    <row r="59" spans="1:10" ht="47.25">
      <c r="A59" s="36" t="s">
        <v>113</v>
      </c>
      <c r="B59" s="33">
        <v>5031</v>
      </c>
      <c r="C59" s="38" t="s">
        <v>86</v>
      </c>
      <c r="D59" s="34" t="s">
        <v>87</v>
      </c>
      <c r="E59" s="21" t="s">
        <v>110</v>
      </c>
      <c r="F59" s="56" t="s">
        <v>133</v>
      </c>
      <c r="G59" s="41">
        <f t="shared" si="0"/>
        <v>135200</v>
      </c>
      <c r="H59" s="57">
        <v>135200</v>
      </c>
      <c r="I59" s="57"/>
      <c r="J59" s="57"/>
    </row>
    <row r="60" spans="1:10" ht="31.5">
      <c r="A60" s="36" t="s">
        <v>114</v>
      </c>
      <c r="B60" s="33">
        <v>5041</v>
      </c>
      <c r="C60" s="38" t="s">
        <v>86</v>
      </c>
      <c r="D60" s="37" t="s">
        <v>115</v>
      </c>
      <c r="E60" s="21" t="s">
        <v>48</v>
      </c>
      <c r="F60" s="56" t="s">
        <v>129</v>
      </c>
      <c r="G60" s="41">
        <f t="shared" si="0"/>
        <v>100000</v>
      </c>
      <c r="H60" s="57"/>
      <c r="I60" s="57">
        <v>100000</v>
      </c>
      <c r="J60" s="57">
        <v>100000</v>
      </c>
    </row>
    <row r="61" spans="1:10" ht="47.25">
      <c r="A61" s="36" t="s">
        <v>114</v>
      </c>
      <c r="B61" s="33">
        <v>5041</v>
      </c>
      <c r="C61" s="38" t="s">
        <v>86</v>
      </c>
      <c r="D61" s="37" t="s">
        <v>115</v>
      </c>
      <c r="E61" s="21" t="s">
        <v>134</v>
      </c>
      <c r="F61" s="56" t="s">
        <v>135</v>
      </c>
      <c r="G61" s="41">
        <f>H61+I61</f>
        <v>450000</v>
      </c>
      <c r="H61" s="57"/>
      <c r="I61" s="57">
        <v>450000</v>
      </c>
      <c r="J61" s="57">
        <v>450000</v>
      </c>
    </row>
    <row r="62" spans="1:10" ht="18.75">
      <c r="A62" s="59" t="s">
        <v>7</v>
      </c>
      <c r="B62" s="59" t="s">
        <v>7</v>
      </c>
      <c r="C62" s="59" t="s">
        <v>7</v>
      </c>
      <c r="D62" s="44" t="s">
        <v>8</v>
      </c>
      <c r="E62" s="59" t="s">
        <v>7</v>
      </c>
      <c r="F62" s="59" t="s">
        <v>7</v>
      </c>
      <c r="G62" s="45">
        <f>G56+G50+G47+G35+G11</f>
        <v>95378605.27</v>
      </c>
      <c r="H62" s="45">
        <f>H56+H50+H47+H35+H11</f>
        <v>65736569</v>
      </c>
      <c r="I62" s="45">
        <f>I56+I50+I47+I35+I11</f>
        <v>29642036.27</v>
      </c>
      <c r="J62" s="45">
        <f>J56+J50+J47+J35+J11</f>
        <v>29542036.27</v>
      </c>
    </row>
    <row r="64" spans="3:9" ht="15.75">
      <c r="C64" s="60" t="s">
        <v>120</v>
      </c>
      <c r="D64" s="60"/>
      <c r="H64" s="60" t="s">
        <v>121</v>
      </c>
      <c r="I64" s="60"/>
    </row>
  </sheetData>
  <sheetProtection/>
  <mergeCells count="13">
    <mergeCell ref="C64:D64"/>
    <mergeCell ref="H64:I64"/>
    <mergeCell ref="H8:H9"/>
    <mergeCell ref="A5:J5"/>
    <mergeCell ref="A6:J6"/>
    <mergeCell ref="I8:J8"/>
    <mergeCell ref="A8:A9"/>
    <mergeCell ref="B8:B9"/>
    <mergeCell ref="C8:C9"/>
    <mergeCell ref="D8:D9"/>
    <mergeCell ref="E8:E9"/>
    <mergeCell ref="F8:F9"/>
    <mergeCell ref="G8:G9"/>
  </mergeCells>
  <printOptions verticalCentered="1"/>
  <pageMargins left="0.7086614173228347" right="0.7086614173228347" top="0.9448818897637796" bottom="0.5511811023622047" header="0.31496062992125984" footer="0.31496062992125984"/>
  <pageSetup fitToHeight="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2019-02-11T14:04:12Z</cp:lastPrinted>
  <dcterms:created xsi:type="dcterms:W3CDTF">2018-11-19T08:56:49Z</dcterms:created>
  <dcterms:modified xsi:type="dcterms:W3CDTF">2019-02-14T15:12:35Z</dcterms:modified>
  <cp:category/>
  <cp:version/>
  <cp:contentType/>
  <cp:contentStatus/>
</cp:coreProperties>
</file>